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instvo_bodovi" sheetId="1" r:id="rId4"/>
    <sheet state="visible" name="Masinstvo_ocjene" sheetId="2" r:id="rId5"/>
    <sheet state="visible" name="Mehatronika_bodovi" sheetId="3" r:id="rId6"/>
    <sheet state="visible" name="Mehatronika_ocjene" sheetId="4" r:id="rId7"/>
    <sheet state="visible" name="Statistika" sheetId="5" r:id="rId8"/>
    <sheet state="visible" name="Sheet2" sheetId="6" r:id="rId9"/>
  </sheets>
  <definedNames/>
  <calcPr/>
  <extLst>
    <ext uri="GoogleSheetsCustomDataVersion1">
      <go:sheetsCustomData xmlns:go="http://customooxmlschemas.google.com/" r:id="rId10" roundtripDataSignature="AMtx7mgYJtGMwj4SY96UvfYD9OBY8xT8uA=="/>
    </ext>
  </extLst>
</workbook>
</file>

<file path=xl/sharedStrings.xml><?xml version="1.0" encoding="utf-8"?>
<sst xmlns="http://schemas.openxmlformats.org/spreadsheetml/2006/main" count="483" uniqueCount="395">
  <si>
    <t>OBRAZAC za evidenciju osvojenih poena na predmetu i predlog ocjene</t>
  </si>
  <si>
    <t>Popunjava predmetni nastavnik</t>
  </si>
  <si>
    <t>STUDIJSKI PROGRAM:</t>
  </si>
  <si>
    <t>Mašinstvo</t>
  </si>
  <si>
    <t xml:space="preserve">STUDIJE: </t>
  </si>
  <si>
    <t>Akademske-osnovne</t>
  </si>
  <si>
    <r>
      <rPr>
        <rFont val="Arial"/>
        <i/>
        <color rgb="FF000000"/>
        <sz val="10.0"/>
      </rPr>
      <t>PREDMET</t>
    </r>
    <r>
      <rPr>
        <rFont val="Arial"/>
        <i/>
        <color rgb="FF000000"/>
        <sz val="12.0"/>
      </rPr>
      <t>:</t>
    </r>
    <r>
      <rPr>
        <rFont val="Dutch"/>
        <i/>
        <color rgb="FF000000"/>
        <sz val="12.0"/>
      </rPr>
      <t xml:space="preserve">  </t>
    </r>
    <r>
      <rPr>
        <rFont val="Dutch"/>
        <b/>
        <i/>
        <color rgb="FF000000"/>
        <sz val="12.0"/>
      </rPr>
      <t>Matematika II</t>
    </r>
  </si>
  <si>
    <t xml:space="preserve">Broj ECTS kredita:6
</t>
  </si>
  <si>
    <r>
      <rPr>
        <rFont val="Arial"/>
        <color rgb="FF000000"/>
        <sz val="10.0"/>
      </rPr>
      <t xml:space="preserve"> NASTAVNIK:  </t>
    </r>
    <r>
      <rPr>
        <rFont val="Arial"/>
        <b/>
        <color rgb="FF000000"/>
        <sz val="12.0"/>
      </rPr>
      <t>Prof. dr Jela Šušić</t>
    </r>
  </si>
  <si>
    <r>
      <rPr>
        <rFont val="Arial"/>
        <color rgb="FF000000"/>
        <sz val="10.0"/>
      </rPr>
      <t xml:space="preserve">SARADNIK: </t>
    </r>
    <r>
      <rPr>
        <rFont val="Arial"/>
        <b/>
        <color rgb="FF000000"/>
        <sz val="12.0"/>
      </rPr>
      <t>Velibor Došljak, Velimir Ćorović</t>
    </r>
  </si>
  <si>
    <t>Evidencioni
broj</t>
  </si>
  <si>
    <t>PREZIME I IME STUDENTA</t>
  </si>
  <si>
    <t>BROJ OSVOJENIH POENA ZA SVAKI OBLIK PROVJERE ZNANJA STUDENTA</t>
  </si>
  <si>
    <t>UKUPNI
BROJ
POENA</t>
  </si>
  <si>
    <t>PREDLOG
OCJENE</t>
  </si>
  <si>
    <t>PRISUSTVO
NASTAVI</t>
  </si>
  <si>
    <t>Domaći zadaci</t>
  </si>
  <si>
    <t>Testovi</t>
  </si>
  <si>
    <t>ESEJI</t>
  </si>
  <si>
    <t>Kolokvijumi</t>
  </si>
  <si>
    <t>Završni ispit</t>
  </si>
  <si>
    <t>SEPT1</t>
  </si>
  <si>
    <t>SEPT 2</t>
  </si>
  <si>
    <t>KLK KONACNO</t>
  </si>
  <si>
    <t>ZAV KONACNO</t>
  </si>
  <si>
    <t>I</t>
  </si>
  <si>
    <t>II</t>
  </si>
  <si>
    <t>III</t>
  </si>
  <si>
    <t>IV</t>
  </si>
  <si>
    <t>Redovni</t>
  </si>
  <si>
    <t>Popravni</t>
  </si>
  <si>
    <t>Prije završnog</t>
  </si>
  <si>
    <t>K</t>
  </si>
  <si>
    <t>Z</t>
  </si>
  <si>
    <t>1/21</t>
  </si>
  <si>
    <t>Maja Miletić</t>
  </si>
  <si>
    <t>2/21</t>
  </si>
  <si>
    <t>Đorđe Đondović</t>
  </si>
  <si>
    <t>3/21</t>
  </si>
  <si>
    <t>Nikola Jakovljević</t>
  </si>
  <si>
    <t>4/21</t>
  </si>
  <si>
    <t>Slađana Bečić</t>
  </si>
  <si>
    <t>5/21</t>
  </si>
  <si>
    <t>Nikola Tešović</t>
  </si>
  <si>
    <t>6/21</t>
  </si>
  <si>
    <t>Milica Jeknić</t>
  </si>
  <si>
    <t>7/21</t>
  </si>
  <si>
    <t>Aleksa Jokić</t>
  </si>
  <si>
    <t>8/21</t>
  </si>
  <si>
    <t>Gordana Bakrač</t>
  </si>
  <si>
    <t>9/21</t>
  </si>
  <si>
    <t>Anastasija Batizić</t>
  </si>
  <si>
    <t>10/21</t>
  </si>
  <si>
    <t>Mladen Batizić</t>
  </si>
  <si>
    <t>11/21</t>
  </si>
  <si>
    <t>Nikola Stanjević</t>
  </si>
  <si>
    <t>12/21</t>
  </si>
  <si>
    <t>Ivan Mićović</t>
  </si>
  <si>
    <t>13/21</t>
  </si>
  <si>
    <t>Ilija Radović</t>
  </si>
  <si>
    <t>14/21</t>
  </si>
  <si>
    <t>Rade Babić</t>
  </si>
  <si>
    <t>17/21</t>
  </si>
  <si>
    <t>Đorđe Jevrić</t>
  </si>
  <si>
    <t>18/21</t>
  </si>
  <si>
    <t>Teodor Šljukić</t>
  </si>
  <si>
    <t>19/21</t>
  </si>
  <si>
    <t>Vladimir Popović</t>
  </si>
  <si>
    <t>20/21</t>
  </si>
  <si>
    <t>Nikola Tamindžić</t>
  </si>
  <si>
    <t>21/21</t>
  </si>
  <si>
    <t>Vasilije Ivanišević</t>
  </si>
  <si>
    <t>23/21</t>
  </si>
  <si>
    <t>Vuk Markuš</t>
  </si>
  <si>
    <t>24/21</t>
  </si>
  <si>
    <t>Anđela Tubić</t>
  </si>
  <si>
    <t>25/21</t>
  </si>
  <si>
    <t>Martin Bojanić</t>
  </si>
  <si>
    <t>26/21</t>
  </si>
  <si>
    <t>Bojan Bojović</t>
  </si>
  <si>
    <t>27/21</t>
  </si>
  <si>
    <t>Filip Džaković</t>
  </si>
  <si>
    <t>28/21</t>
  </si>
  <si>
    <t>Uroš Tomašević</t>
  </si>
  <si>
    <t>30/21</t>
  </si>
  <si>
    <t>Darko Jovetić</t>
  </si>
  <si>
    <t>31/21</t>
  </si>
  <si>
    <t>Vuk Agramović</t>
  </si>
  <si>
    <t>32/21</t>
  </si>
  <si>
    <t>Nikola Kontić</t>
  </si>
  <si>
    <t>33/21</t>
  </si>
  <si>
    <t>Miloš Terzić</t>
  </si>
  <si>
    <t>34/21</t>
  </si>
  <si>
    <t>Aleksandar Gagović</t>
  </si>
  <si>
    <t>35/21</t>
  </si>
  <si>
    <t>Bogdan Raičević</t>
  </si>
  <si>
    <t>36/21</t>
  </si>
  <si>
    <t>Artemiy Sizov</t>
  </si>
  <si>
    <t>37/21</t>
  </si>
  <si>
    <t>Miloš Gurešić</t>
  </si>
  <si>
    <t>38/21</t>
  </si>
  <si>
    <t>Ivan Ujkić</t>
  </si>
  <si>
    <t>39/21</t>
  </si>
  <si>
    <t>Emir Laković</t>
  </si>
  <si>
    <t>40/21</t>
  </si>
  <si>
    <t>Emina Durutlić</t>
  </si>
  <si>
    <t>41/21</t>
  </si>
  <si>
    <t>Marjana Vuković</t>
  </si>
  <si>
    <t>42/21</t>
  </si>
  <si>
    <t>Bojan Ivanković</t>
  </si>
  <si>
    <t>44/21</t>
  </si>
  <si>
    <t>Marko Kažić</t>
  </si>
  <si>
    <t>45/21</t>
  </si>
  <si>
    <t>Samir Rebronja</t>
  </si>
  <si>
    <t>46/21</t>
  </si>
  <si>
    <t>Luka Boričić</t>
  </si>
  <si>
    <t>47/21</t>
  </si>
  <si>
    <t>Boris Lukovac</t>
  </si>
  <si>
    <t>48/21</t>
  </si>
  <si>
    <t>Pavle Svičević</t>
  </si>
  <si>
    <t>49/21</t>
  </si>
  <si>
    <t>Balša Popović</t>
  </si>
  <si>
    <t>50/21</t>
  </si>
  <si>
    <t>Darko Stanojević</t>
  </si>
  <si>
    <t>51/21</t>
  </si>
  <si>
    <t>Balša Rakočević</t>
  </si>
  <si>
    <t>52/21</t>
  </si>
  <si>
    <t>Bojana Potpara</t>
  </si>
  <si>
    <t>53/21</t>
  </si>
  <si>
    <t>Milena Ćetković</t>
  </si>
  <si>
    <t>54/21</t>
  </si>
  <si>
    <t>Bogdan Vujović</t>
  </si>
  <si>
    <t>55/21</t>
  </si>
  <si>
    <t>Boško Marinović</t>
  </si>
  <si>
    <t>56/21</t>
  </si>
  <si>
    <t>Andrija Bojović</t>
  </si>
  <si>
    <t>57/21</t>
  </si>
  <si>
    <t>Nemanja Bubanja</t>
  </si>
  <si>
    <t>58/21</t>
  </si>
  <si>
    <t>Valentina Tomović</t>
  </si>
  <si>
    <t>59/21</t>
  </si>
  <si>
    <t>Klim Baklanov</t>
  </si>
  <si>
    <t>60/21</t>
  </si>
  <si>
    <t>Lucija Perović</t>
  </si>
  <si>
    <t>61/21</t>
  </si>
  <si>
    <t>Stojanka Vujačić</t>
  </si>
  <si>
    <t>62/21</t>
  </si>
  <si>
    <t>Itana Tomić</t>
  </si>
  <si>
    <t>63/21</t>
  </si>
  <si>
    <t>Boris Vujović</t>
  </si>
  <si>
    <t>64/21</t>
  </si>
  <si>
    <t>Irijan Selimović</t>
  </si>
  <si>
    <t>65/21</t>
  </si>
  <si>
    <t>Milena Banjević</t>
  </si>
  <si>
    <t>66/21</t>
  </si>
  <si>
    <t>Luka Bubanja</t>
  </si>
  <si>
    <t>67/21</t>
  </si>
  <si>
    <t>Pavle Pejović</t>
  </si>
  <si>
    <t>69/21</t>
  </si>
  <si>
    <t>Milan Rakonjac</t>
  </si>
  <si>
    <t>70/21</t>
  </si>
  <si>
    <t>Dejan Andrić</t>
  </si>
  <si>
    <t>71/21</t>
  </si>
  <si>
    <t>Jelica Đurović</t>
  </si>
  <si>
    <t>72/21</t>
  </si>
  <si>
    <t>Ivan Nikaljević</t>
  </si>
  <si>
    <t>73/21</t>
  </si>
  <si>
    <t>Lazar Bojić</t>
  </si>
  <si>
    <t>74/21</t>
  </si>
  <si>
    <t>Jelena Potpara</t>
  </si>
  <si>
    <t>2/20</t>
  </si>
  <si>
    <t>Mijat Brajović</t>
  </si>
  <si>
    <t>4/20</t>
  </si>
  <si>
    <t>Luka Kuč</t>
  </si>
  <si>
    <t>6/20</t>
  </si>
  <si>
    <t>Veselin Mićunović</t>
  </si>
  <si>
    <t>8/20</t>
  </si>
  <si>
    <t>Stevan Radulović</t>
  </si>
  <si>
    <t>9/20</t>
  </si>
  <si>
    <t>Svetlana Uskoković</t>
  </si>
  <si>
    <t>10/20</t>
  </si>
  <si>
    <t>Pavle Prelević</t>
  </si>
  <si>
    <t>12/20</t>
  </si>
  <si>
    <t>Ivan Veljović</t>
  </si>
  <si>
    <t>17/20</t>
  </si>
  <si>
    <t>Ivan Perović</t>
  </si>
  <si>
    <t>18/20</t>
  </si>
  <si>
    <t>Jakša Draganić</t>
  </si>
  <si>
    <t>20/20</t>
  </si>
  <si>
    <t>Matija Knežević</t>
  </si>
  <si>
    <t>26/20</t>
  </si>
  <si>
    <t>Vuk Adžić</t>
  </si>
  <si>
    <t>31/20</t>
  </si>
  <si>
    <t>Vanja Janković</t>
  </si>
  <si>
    <t>33/20</t>
  </si>
  <si>
    <t>Luka Topčić</t>
  </si>
  <si>
    <t>36/20</t>
  </si>
  <si>
    <t>Darko Furtula</t>
  </si>
  <si>
    <t>37/20</t>
  </si>
  <si>
    <t>Vuk Jovanović</t>
  </si>
  <si>
    <t>40/20</t>
  </si>
  <si>
    <t>Vladimir Jevtović</t>
  </si>
  <si>
    <t>47/20</t>
  </si>
  <si>
    <t>Imar Čuturić</t>
  </si>
  <si>
    <t>50/20</t>
  </si>
  <si>
    <t>Radojica Aprcović</t>
  </si>
  <si>
    <t>56/20</t>
  </si>
  <si>
    <t>Milojka Simićević</t>
  </si>
  <si>
    <t>57/20</t>
  </si>
  <si>
    <t>Miloš Božović</t>
  </si>
  <si>
    <t>58/20</t>
  </si>
  <si>
    <t>Vasilije Luković</t>
  </si>
  <si>
    <t>60/20</t>
  </si>
  <si>
    <t>Radoje Stanišić</t>
  </si>
  <si>
    <t>61/20</t>
  </si>
  <si>
    <t>Aleksandar Pavićević</t>
  </si>
  <si>
    <t>71/20</t>
  </si>
  <si>
    <t>Muamer Trnčić</t>
  </si>
  <si>
    <t>91/20</t>
  </si>
  <si>
    <t>Jovan Šćepanović</t>
  </si>
  <si>
    <t>9/19</t>
  </si>
  <si>
    <t>Nikola Zarubica</t>
  </si>
  <si>
    <t>10/19</t>
  </si>
  <si>
    <t>Andrija Mrdak</t>
  </si>
  <si>
    <t>15/19</t>
  </si>
  <si>
    <t>Vukašin Manojlović</t>
  </si>
  <si>
    <t>20/19</t>
  </si>
  <si>
    <t>Ognjen Dragašević</t>
  </si>
  <si>
    <t>21/19</t>
  </si>
  <si>
    <t>Vojislav Plamenac</t>
  </si>
  <si>
    <t>23/19</t>
  </si>
  <si>
    <t>Jelena Anđelić</t>
  </si>
  <si>
    <t>26/19</t>
  </si>
  <si>
    <t>Anes Beriša</t>
  </si>
  <si>
    <t>29/19</t>
  </si>
  <si>
    <t>Stefan Dronjak</t>
  </si>
  <si>
    <t>30/19</t>
  </si>
  <si>
    <t>Miodrag Roćenović</t>
  </si>
  <si>
    <t>31/19</t>
  </si>
  <si>
    <t>Ivan Ćorović</t>
  </si>
  <si>
    <t>32/19</t>
  </si>
  <si>
    <t>Savo Vukčević</t>
  </si>
  <si>
    <t>34/19</t>
  </si>
  <si>
    <t>Tamara Sandić</t>
  </si>
  <si>
    <t>36/19</t>
  </si>
  <si>
    <t>Elmir Škrijelj</t>
  </si>
  <si>
    <t>42/19</t>
  </si>
  <si>
    <t>Miodrag Popović</t>
  </si>
  <si>
    <t>44/19</t>
  </si>
  <si>
    <t>Nemanja Rosić</t>
  </si>
  <si>
    <t>45/19</t>
  </si>
  <si>
    <t>Đorđe Asanović</t>
  </si>
  <si>
    <t>49/19</t>
  </si>
  <si>
    <t>Goran Knežević</t>
  </si>
  <si>
    <t>53/19</t>
  </si>
  <si>
    <t>Milica Vukašinović</t>
  </si>
  <si>
    <t>54/19</t>
  </si>
  <si>
    <t>Bogdan Prelević</t>
  </si>
  <si>
    <t>57/19</t>
  </si>
  <si>
    <t>Almir Honsić</t>
  </si>
  <si>
    <t>70/19</t>
  </si>
  <si>
    <t>Miljan Jošović</t>
  </si>
  <si>
    <t>79/19</t>
  </si>
  <si>
    <t>Barbara Milojević</t>
  </si>
  <si>
    <t>80/19</t>
  </si>
  <si>
    <t>Aleksa Gredić</t>
  </si>
  <si>
    <t>82/19</t>
  </si>
  <si>
    <t>Bratislav Đuričić</t>
  </si>
  <si>
    <t>83/19</t>
  </si>
  <si>
    <t>Ana Vušović</t>
  </si>
  <si>
    <t>3/18</t>
  </si>
  <si>
    <t>Sanja Džogaz</t>
  </si>
  <si>
    <t>23/18</t>
  </si>
  <si>
    <t>Ratko Šljukić</t>
  </si>
  <si>
    <t>32/18</t>
  </si>
  <si>
    <t>Danilo Čalić</t>
  </si>
  <si>
    <t>35/18</t>
  </si>
  <si>
    <t>Tamara Mandić</t>
  </si>
  <si>
    <t>45/18</t>
  </si>
  <si>
    <t>Svetlana Đurđevac</t>
  </si>
  <si>
    <t>49/18</t>
  </si>
  <si>
    <t>Milorad Mušikić</t>
  </si>
  <si>
    <t>2/17</t>
  </si>
  <si>
    <t>Ivan Vukojičić</t>
  </si>
  <si>
    <t>3/17</t>
  </si>
  <si>
    <t>Milovan Vukmirović</t>
  </si>
  <si>
    <t>8/17</t>
  </si>
  <si>
    <t>Bojan Čabarkapa</t>
  </si>
  <si>
    <t>10/17</t>
  </si>
  <si>
    <t>Miloš Koprivica</t>
  </si>
  <si>
    <t>12/17</t>
  </si>
  <si>
    <t>Vuk Kovinić</t>
  </si>
  <si>
    <t>15/17</t>
  </si>
  <si>
    <t>Ivan Šupić</t>
  </si>
  <si>
    <t>17/17</t>
  </si>
  <si>
    <t>Nevena Šundić</t>
  </si>
  <si>
    <t>22/17</t>
  </si>
  <si>
    <t>Danilo Čelebić</t>
  </si>
  <si>
    <t>30/17</t>
  </si>
  <si>
    <t>Aleksa Vuković</t>
  </si>
  <si>
    <t>32/17</t>
  </si>
  <si>
    <t>Milan Gazdić</t>
  </si>
  <si>
    <t>39/17</t>
  </si>
  <si>
    <t>Aleksandar Prelević</t>
  </si>
  <si>
    <t>42/17</t>
  </si>
  <si>
    <t>Branimir Čukić</t>
  </si>
  <si>
    <t>43/17</t>
  </si>
  <si>
    <t>Ranko Potpara</t>
  </si>
  <si>
    <t>46/17</t>
  </si>
  <si>
    <t>Đuro Zogović</t>
  </si>
  <si>
    <t>63/17</t>
  </si>
  <si>
    <t>Vuk Bošković</t>
  </si>
  <si>
    <t>86/17</t>
  </si>
  <si>
    <t>Ranko Živković</t>
  </si>
  <si>
    <t>9/16</t>
  </si>
  <si>
    <t>Danica Malidžan</t>
  </si>
  <si>
    <t>33/16</t>
  </si>
  <si>
    <t>Borka Čović</t>
  </si>
  <si>
    <t>3/15</t>
  </si>
  <si>
    <t>Gorica Kapetanović</t>
  </si>
  <si>
    <t>54/15</t>
  </si>
  <si>
    <t>Mišo Bakrač</t>
  </si>
  <si>
    <t>6/14</t>
  </si>
  <si>
    <t>Milica Marković</t>
  </si>
  <si>
    <t>8/14</t>
  </si>
  <si>
    <t>Aleksandar Knjeginjić</t>
  </si>
  <si>
    <t>15/14</t>
  </si>
  <si>
    <t>Ana Milović</t>
  </si>
  <si>
    <t>36/13</t>
  </si>
  <si>
    <t>Aleksandar Milošević</t>
  </si>
  <si>
    <t>52/13</t>
  </si>
  <si>
    <t>Radovan Lalović</t>
  </si>
  <si>
    <t>54/13</t>
  </si>
  <si>
    <t>Bojan Lacmanović</t>
  </si>
  <si>
    <t>Peko Vukadinović</t>
  </si>
  <si>
    <t>OBRAZAC ZA ZAKLJUČNE OCJENE</t>
  </si>
  <si>
    <t>Popunjava se i potpisuje kao odluka Vijeća</t>
  </si>
  <si>
    <r>
      <rPr>
        <rFont val="arial"/>
        <b/>
        <color theme="1"/>
        <sz val="11.0"/>
      </rPr>
      <t xml:space="preserve">STUDIJSKI PROGRAM: </t>
    </r>
    <r>
      <rPr>
        <rFont val="Arial"/>
        <b/>
        <color rgb="FF000000"/>
        <sz val="12.0"/>
      </rPr>
      <t>Mašinstvo</t>
    </r>
  </si>
  <si>
    <t>STUDIJE:  Akademske-osnovne</t>
  </si>
  <si>
    <r>
      <rPr>
        <rFont val="Arial"/>
        <b/>
        <color rgb="FF000000"/>
        <sz val="11.0"/>
      </rPr>
      <t xml:space="preserve"> NASTAVNIK:  </t>
    </r>
    <r>
      <rPr>
        <rFont val="Arial"/>
        <b/>
        <color rgb="FF000000"/>
        <sz val="12.0"/>
      </rPr>
      <t>Prof. dr Jela Šušić</t>
    </r>
  </si>
  <si>
    <t>PREDMET:  Matematika II</t>
  </si>
  <si>
    <t>BROJ ECTS KREDITA: 6</t>
  </si>
  <si>
    <t>Redni broj</t>
  </si>
  <si>
    <t>OSVOENI BROJ POENA</t>
  </si>
  <si>
    <t>ZAKLJUČNA OCJENA</t>
  </si>
  <si>
    <t>U TOKU SEMESTRA</t>
  </si>
  <si>
    <t>NA ZAVRŠNOM ISPITU</t>
  </si>
  <si>
    <t>UKUPNO</t>
  </si>
  <si>
    <t>IF(</t>
  </si>
  <si>
    <t>Mehatronika</t>
  </si>
  <si>
    <r>
      <rPr>
        <rFont val="Arial"/>
        <i/>
        <color rgb="FF000000"/>
        <sz val="10.0"/>
      </rPr>
      <t>PREDMET</t>
    </r>
    <r>
      <rPr>
        <rFont val="Arial"/>
        <i/>
        <color rgb="FF000000"/>
        <sz val="12.0"/>
      </rPr>
      <t>:</t>
    </r>
    <r>
      <rPr>
        <rFont val="Dutch"/>
        <i/>
        <color rgb="FF000000"/>
        <sz val="12.0"/>
      </rPr>
      <t xml:space="preserve">  </t>
    </r>
    <r>
      <rPr>
        <rFont val="Dutch"/>
        <b/>
        <i/>
        <color rgb="FF000000"/>
        <sz val="12.0"/>
      </rPr>
      <t>Matematika II</t>
    </r>
  </si>
  <si>
    <r>
      <rPr>
        <rFont val="Arial"/>
        <color rgb="FF000000"/>
        <sz val="10.0"/>
      </rPr>
      <t xml:space="preserve"> NASTAVNIK:  </t>
    </r>
    <r>
      <rPr>
        <rFont val="Arial"/>
        <b/>
        <color rgb="FF000000"/>
        <sz val="12.0"/>
      </rPr>
      <t>Prof. dr Jela Šušić</t>
    </r>
  </si>
  <si>
    <r>
      <rPr>
        <rFont val="Arial"/>
        <color rgb="FF000000"/>
        <sz val="10.0"/>
      </rPr>
      <t xml:space="preserve">SARADNIK: </t>
    </r>
    <r>
      <rPr>
        <rFont val="Arial"/>
        <b/>
        <color rgb="FF000000"/>
        <sz val="12.0"/>
      </rPr>
      <t>Velibor Došljak, Velimir Ćorović</t>
    </r>
  </si>
  <si>
    <t>5/2015</t>
  </si>
  <si>
    <t>Milica Bakrač</t>
  </si>
  <si>
    <t>5/2014</t>
  </si>
  <si>
    <t>Ivan Tošić</t>
  </si>
  <si>
    <t>6/2014</t>
  </si>
  <si>
    <t>Jovica Jelovac</t>
  </si>
  <si>
    <t>12/2014</t>
  </si>
  <si>
    <t>Mirko Đoković</t>
  </si>
  <si>
    <t>17/2014</t>
  </si>
  <si>
    <t>Nikola Ćirković</t>
  </si>
  <si>
    <r>
      <rPr>
        <rFont val="arial"/>
        <b/>
        <color theme="1"/>
        <sz val="11.0"/>
      </rPr>
      <t xml:space="preserve">STUDIJSKI PROGRAM: </t>
    </r>
    <r>
      <rPr>
        <rFont val="Arial"/>
        <b/>
        <color rgb="FF000000"/>
        <sz val="12.0"/>
      </rPr>
      <t>Mehatronika</t>
    </r>
  </si>
  <si>
    <r>
      <rPr>
        <rFont val="Arial"/>
        <b/>
        <color rgb="FF000000"/>
        <sz val="11.0"/>
      </rPr>
      <t xml:space="preserve"> NASTAVNIK:  </t>
    </r>
    <r>
      <rPr>
        <rFont val="Arial"/>
        <b/>
        <color rgb="FF000000"/>
        <sz val="12.0"/>
      </rPr>
      <t>Prof. dr Jela Šušić</t>
    </r>
  </si>
  <si>
    <t>A</t>
  </si>
  <si>
    <t>B</t>
  </si>
  <si>
    <t>C</t>
  </si>
  <si>
    <t>D</t>
  </si>
  <si>
    <t>E</t>
  </si>
  <si>
    <t>F</t>
  </si>
  <si>
    <t>POLOZILO</t>
  </si>
  <si>
    <t>broj studenata</t>
  </si>
  <si>
    <t>procenat</t>
  </si>
  <si>
    <t>UNIVERZITET CRNE GORE</t>
  </si>
  <si>
    <t>MAŠINSKI FAKULTET</t>
  </si>
  <si>
    <r>
      <rPr>
        <rFont val="Arial"/>
        <b/>
        <color theme="1"/>
        <sz val="10.0"/>
      </rPr>
      <t>Studije:</t>
    </r>
    <r>
      <rPr>
        <rFont val="Arial"/>
        <b val="0"/>
        <color theme="1"/>
        <sz val="10.0"/>
      </rPr>
      <t xml:space="preserve"> Osnovne akademske</t>
    </r>
  </si>
  <si>
    <t>Studijski program</t>
  </si>
  <si>
    <t>Godina:</t>
  </si>
  <si>
    <t>2020/2021</t>
  </si>
  <si>
    <t>Selestar: II</t>
  </si>
  <si>
    <t>USPJEH - OCJENE</t>
  </si>
  <si>
    <t>Br.</t>
  </si>
  <si>
    <t>NAZIV PREDMETA (KURS)</t>
  </si>
  <si>
    <t>“A”</t>
  </si>
  <si>
    <t>“B”</t>
  </si>
  <si>
    <t>“C”</t>
  </si>
  <si>
    <t>“D”</t>
  </si>
  <si>
    <t>“E”</t>
  </si>
  <si>
    <t>“F”</t>
  </si>
  <si>
    <t>Uspješno</t>
  </si>
  <si>
    <t>Neuspješno</t>
  </si>
  <si>
    <t>%</t>
  </si>
  <si>
    <t>Matematika II</t>
  </si>
  <si>
    <t>Prof. Dr Jela Šušić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</si>
</sst>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"/>
    <numFmt numFmtId="165" formatCode="mm/dd/yy"/>
  </numFmts>
  <fonts count="29">
    <font>
      <sz val="10.0"/>
      <color rgb="FF000000"/>
      <name val="Arial"/>
      <scheme val="minor"/>
    </font>
    <font>
      <b/>
      <i/>
      <sz val="14.0"/>
      <color rgb="FF000000"/>
      <name val="Arial"/>
    </font>
    <font/>
    <font>
      <sz val="10.0"/>
      <color theme="1"/>
      <name val="Arial"/>
    </font>
    <font>
      <b/>
      <i/>
      <sz val="7.0"/>
      <color rgb="FF000000"/>
      <name val="Arial"/>
    </font>
    <font>
      <b/>
      <sz val="11.0"/>
      <color rgb="FF000000"/>
      <name val="Arial"/>
    </font>
    <font>
      <b/>
      <sz val="12.0"/>
      <color rgb="FF000000"/>
      <name val="Arial"/>
    </font>
    <font>
      <i/>
      <sz val="10.0"/>
      <color rgb="FF000000"/>
      <name val="Arial"/>
    </font>
    <font>
      <sz val="8.0"/>
      <color rgb="FF000000"/>
      <name val="Arial"/>
    </font>
    <font>
      <sz val="10.0"/>
      <color rgb="FF000000"/>
      <name val="Arial"/>
    </font>
    <font>
      <b/>
      <sz val="6.0"/>
      <color rgb="FF000000"/>
      <name val="Arial"/>
    </font>
    <font>
      <b/>
      <sz val="8.0"/>
      <color rgb="FF000000"/>
      <name val="Arial"/>
    </font>
    <font>
      <b/>
      <sz val="10.0"/>
      <color rgb="FF000000"/>
      <name val="Arial"/>
    </font>
    <font>
      <b/>
      <sz val="8.0"/>
      <color rgb="FF000000"/>
      <name val="Times New Roman"/>
    </font>
    <font>
      <b/>
      <sz val="10.0"/>
      <color theme="1"/>
      <name val="Arial"/>
    </font>
    <font>
      <color theme="1"/>
      <name val="Arial"/>
    </font>
    <font>
      <sz val="12.0"/>
      <color rgb="FF000000"/>
      <name val="Arial"/>
    </font>
    <font>
      <sz val="12.0"/>
      <color theme="1"/>
      <name val="Arial"/>
    </font>
    <font>
      <sz val="10.0"/>
      <color rgb="FFC9211E"/>
      <name val="Arial"/>
    </font>
    <font>
      <color theme="1"/>
      <name val="Arial"/>
      <scheme val="minor"/>
    </font>
    <font>
      <b/>
      <i/>
      <sz val="14.0"/>
      <color theme="1"/>
      <name val="Arial"/>
    </font>
    <font>
      <b/>
      <sz val="11.0"/>
      <color theme="1"/>
      <name val="Arial"/>
    </font>
    <font>
      <b/>
      <sz val="9.0"/>
      <color theme="1"/>
      <name val="Arial"/>
    </font>
    <font>
      <b/>
      <sz val="9.0"/>
      <color rgb="FF000000"/>
      <name val="Arial"/>
    </font>
    <font>
      <sz val="11.0"/>
      <color rgb="FF000000"/>
      <name val="Calibri"/>
    </font>
    <font>
      <sz val="10.0"/>
      <color rgb="FFFF0000"/>
      <name val="Arial"/>
    </font>
    <font>
      <color theme="1"/>
      <name val="Calibri"/>
    </font>
    <font>
      <b/>
      <color theme="1"/>
      <name val="Arial"/>
    </font>
    <font>
      <b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vertical="bottom" wrapText="0"/>
    </xf>
    <xf borderId="1" fillId="2" fontId="4" numFmtId="0" xfId="0" applyAlignment="1" applyBorder="1" applyFill="1" applyFont="1">
      <alignment horizontal="center" shrinkToFit="0" vertical="center" wrapText="1"/>
    </xf>
    <xf borderId="1" fillId="0" fontId="5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shrinkToFit="0" vertical="bottom" wrapText="0"/>
    </xf>
    <xf borderId="1" fillId="0" fontId="7" numFmtId="0" xfId="0" applyAlignment="1" applyBorder="1" applyFont="1">
      <alignment shrinkToFit="0" vertical="bottom" wrapText="0"/>
    </xf>
    <xf borderId="1" fillId="0" fontId="8" numFmtId="0" xfId="0" applyAlignment="1" applyBorder="1" applyFont="1">
      <alignment horizontal="center" shrinkToFit="0" vertical="bottom" wrapText="1"/>
    </xf>
    <xf borderId="1" fillId="0" fontId="9" numFmtId="0" xfId="0" applyAlignment="1" applyBorder="1" applyFont="1">
      <alignment shrinkToFit="0" vertical="bottom" wrapText="0"/>
    </xf>
    <xf borderId="1" fillId="0" fontId="9" numFmtId="0" xfId="0" applyAlignment="1" applyBorder="1" applyFont="1">
      <alignment readingOrder="0" shrinkToFit="0" vertical="bottom" wrapText="0"/>
    </xf>
    <xf borderId="5" fillId="0" fontId="10" numFmtId="0" xfId="0" applyAlignment="1" applyBorder="1" applyFont="1">
      <alignment horizontal="center" shrinkToFit="0" vertical="center" wrapText="1"/>
    </xf>
    <xf borderId="5" fillId="0" fontId="11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center" shrinkToFit="0" vertical="center" wrapText="0"/>
    </xf>
    <xf borderId="4" fillId="0" fontId="13" numFmtId="0" xfId="0" applyAlignment="1" applyBorder="1" applyFont="1">
      <alignment horizontal="center" shrinkToFit="0" textRotation="90" vertical="center" wrapText="1"/>
    </xf>
    <xf borderId="5" fillId="0" fontId="13" numFmtId="0" xfId="0" applyAlignment="1" applyBorder="1" applyFont="1">
      <alignment horizontal="center" shrinkToFit="0" textRotation="90" vertical="center" wrapText="1"/>
    </xf>
    <xf borderId="0" fillId="0" fontId="3" numFmtId="0" xfId="0" applyAlignment="1" applyFont="1">
      <alignment horizontal="center" shrinkToFit="0" vertical="center" wrapText="0"/>
    </xf>
    <xf borderId="6" fillId="0" fontId="2" numFmtId="0" xfId="0" applyBorder="1" applyFont="1"/>
    <xf borderId="1" fillId="0" fontId="14" numFmtId="0" xfId="0" applyAlignment="1" applyBorder="1" applyFont="1">
      <alignment horizontal="center" shrinkToFit="0" vertical="center" wrapText="0"/>
    </xf>
    <xf borderId="1" fillId="0" fontId="13" numFmtId="0" xfId="0" applyAlignment="1" applyBorder="1" applyFont="1">
      <alignment horizontal="center" readingOrder="0" shrinkToFit="0" textRotation="90" vertical="center" wrapText="1"/>
    </xf>
    <xf borderId="5" fillId="0" fontId="13" numFmtId="0" xfId="0" applyAlignment="1" applyBorder="1" applyFont="1">
      <alignment horizontal="center" readingOrder="0" shrinkToFit="0" textRotation="90" vertical="center" wrapText="1"/>
    </xf>
    <xf borderId="7" fillId="0" fontId="2" numFmtId="0" xfId="0" applyBorder="1" applyFont="1"/>
    <xf borderId="4" fillId="0" fontId="11" numFmtId="0" xfId="0" applyAlignment="1" applyBorder="1" applyFont="1">
      <alignment horizontal="center" shrinkToFit="0" vertical="center" wrapText="0"/>
    </xf>
    <xf borderId="4" fillId="0" fontId="13" numFmtId="0" xfId="0" applyAlignment="1" applyBorder="1" applyFont="1">
      <alignment horizontal="center" readingOrder="0" shrinkToFit="0" textRotation="90" vertical="center" wrapText="1"/>
    </xf>
    <xf borderId="4" fillId="0" fontId="15" numFmtId="0" xfId="0" applyAlignment="1" applyBorder="1" applyFont="1">
      <alignment readingOrder="0" vertical="bottom"/>
    </xf>
    <xf borderId="4" fillId="0" fontId="16" numFmtId="0" xfId="0" applyAlignment="1" applyBorder="1" applyFont="1">
      <alignment horizontal="left" shrinkToFit="0" vertical="bottom" wrapText="0"/>
    </xf>
    <xf borderId="4" fillId="0" fontId="17" numFmtId="0" xfId="0" applyAlignment="1" applyBorder="1" applyFont="1">
      <alignment horizontal="center" shrinkToFit="0" vertical="bottom" wrapText="0"/>
    </xf>
    <xf borderId="4" fillId="0" fontId="3" numFmtId="0" xfId="0" applyAlignment="1" applyBorder="1" applyFont="1">
      <alignment horizontal="center" shrinkToFit="0" vertical="bottom" wrapText="0"/>
    </xf>
    <xf borderId="0" fillId="0" fontId="15" numFmtId="0" xfId="0" applyAlignment="1" applyFont="1">
      <alignment horizontal="center" readingOrder="0" vertical="bottom"/>
    </xf>
    <xf borderId="4" fillId="0" fontId="15" numFmtId="0" xfId="0" applyAlignment="1" applyBorder="1" applyFont="1">
      <alignment horizontal="center" readingOrder="0" vertical="bottom"/>
    </xf>
    <xf borderId="4" fillId="0" fontId="3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left" shrinkToFit="0" vertical="bottom" wrapText="0"/>
    </xf>
    <xf borderId="4" fillId="0" fontId="15" numFmtId="0" xfId="0" applyAlignment="1" applyBorder="1" applyFont="1">
      <alignment horizontal="center" vertical="bottom"/>
    </xf>
    <xf borderId="4" fillId="0" fontId="15" numFmtId="0" xfId="0" applyAlignment="1" applyBorder="1" applyFont="1">
      <alignment horizontal="center" vertical="bottom"/>
    </xf>
    <xf borderId="4" fillId="0" fontId="3" numFmtId="0" xfId="0" applyAlignment="1" applyBorder="1" applyFont="1">
      <alignment horizontal="left" shrinkToFit="0" vertical="bottom" wrapText="0"/>
    </xf>
    <xf borderId="4" fillId="0" fontId="18" numFmtId="0" xfId="0" applyAlignment="1" applyBorder="1" applyFont="1">
      <alignment horizontal="center" shrinkToFit="0" vertical="bottom" wrapText="0"/>
    </xf>
    <xf borderId="4" fillId="0" fontId="19" numFmtId="0" xfId="0" applyAlignment="1" applyBorder="1" applyFont="1">
      <alignment readingOrder="0"/>
    </xf>
    <xf borderId="5" fillId="0" fontId="15" numFmtId="164" xfId="0" applyAlignment="1" applyBorder="1" applyFont="1" applyNumberFormat="1">
      <alignment horizontal="left" readingOrder="0" vertical="bottom"/>
    </xf>
    <xf borderId="5" fillId="0" fontId="15" numFmtId="0" xfId="0" applyAlignment="1" applyBorder="1" applyFont="1">
      <alignment readingOrder="0" vertical="bottom"/>
    </xf>
    <xf borderId="5" fillId="0" fontId="3" numFmtId="0" xfId="0" applyAlignment="1" applyBorder="1" applyFont="1">
      <alignment horizontal="left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5" fillId="0" fontId="15" numFmtId="0" xfId="0" applyAlignment="1" applyBorder="1" applyFont="1">
      <alignment horizontal="center" vertical="bottom"/>
    </xf>
    <xf borderId="0" fillId="0" fontId="15" numFmtId="0" xfId="0" applyAlignment="1" applyFont="1">
      <alignment vertical="bottom"/>
    </xf>
    <xf borderId="0" fillId="0" fontId="15" numFmtId="0" xfId="0" applyAlignment="1" applyFont="1">
      <alignment readingOrder="0" vertical="bottom"/>
    </xf>
    <xf borderId="0" fillId="0" fontId="3" numFmtId="0" xfId="0" applyAlignment="1" applyFont="1">
      <alignment horizontal="center" shrinkToFit="0" vertical="bottom" wrapText="0"/>
    </xf>
    <xf borderId="0" fillId="3" fontId="15" numFmtId="0" xfId="0" applyAlignment="1" applyFill="1" applyFont="1">
      <alignment horizontal="center" vertical="bottom"/>
    </xf>
    <xf borderId="0" fillId="0" fontId="3" numFmtId="0" xfId="0" applyAlignment="1" applyFont="1">
      <alignment horizontal="center" readingOrder="0" shrinkToFit="0" vertical="bottom" wrapText="0"/>
    </xf>
    <xf borderId="0" fillId="0" fontId="15" numFmtId="165" xfId="0" applyAlignment="1" applyFont="1" applyNumberFormat="1">
      <alignment vertical="bottom"/>
    </xf>
    <xf borderId="0" fillId="0" fontId="19" numFmtId="0" xfId="0" applyAlignment="1" applyFont="1">
      <alignment horizontal="center"/>
    </xf>
    <xf borderId="8" fillId="0" fontId="3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9" fillId="0" fontId="20" numFmtId="0" xfId="0" applyAlignment="1" applyBorder="1" applyFont="1">
      <alignment shrinkToFit="0" vertical="bottom" wrapText="0"/>
    </xf>
    <xf borderId="10" fillId="0" fontId="2" numFmtId="0" xfId="0" applyBorder="1" applyFont="1"/>
    <xf borderId="11" fillId="0" fontId="2" numFmtId="0" xfId="0" applyBorder="1" applyFont="1"/>
    <xf borderId="9" fillId="2" fontId="8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9" fillId="0" fontId="21" numFmtId="0" xfId="0" applyAlignment="1" applyBorder="1" applyFont="1">
      <alignment shrinkToFit="0" vertical="bottom" wrapText="0"/>
    </xf>
    <xf borderId="9" fillId="0" fontId="5" numFmtId="0" xfId="0" applyAlignment="1" applyBorder="1" applyFont="1">
      <alignment shrinkToFit="0" vertical="bottom" wrapText="0"/>
    </xf>
    <xf borderId="9" fillId="0" fontId="5" numFmtId="0" xfId="0" applyAlignment="1" applyBorder="1" applyFont="1">
      <alignment shrinkToFit="0" vertical="bottom" wrapText="0"/>
    </xf>
    <xf borderId="12" fillId="0" fontId="22" numFmtId="0" xfId="0" applyAlignment="1" applyBorder="1" applyFont="1">
      <alignment horizontal="center" shrinkToFit="0" vertical="center" wrapText="1"/>
    </xf>
    <xf borderId="12" fillId="0" fontId="23" numFmtId="0" xfId="0" applyAlignment="1" applyBorder="1" applyFont="1">
      <alignment horizontal="center" shrinkToFit="0" vertical="center" wrapText="1"/>
    </xf>
    <xf borderId="9" fillId="0" fontId="14" numFmtId="0" xfId="0" applyAlignment="1" applyBorder="1" applyFont="1">
      <alignment horizontal="center" shrinkToFit="0" vertical="center" wrapText="0"/>
    </xf>
    <xf borderId="12" fillId="0" fontId="11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0"/>
    </xf>
    <xf borderId="13" fillId="0" fontId="2" numFmtId="0" xfId="0" applyBorder="1" applyFont="1"/>
    <xf borderId="12" fillId="0" fontId="14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3" numFmtId="0" xfId="0" applyAlignment="1" applyBorder="1" applyFont="1">
      <alignment shrinkToFit="0" vertical="bottom" wrapText="0"/>
    </xf>
    <xf borderId="15" fillId="0" fontId="9" numFmtId="0" xfId="0" applyAlignment="1" applyBorder="1" applyFont="1">
      <alignment shrinkToFit="0" vertical="bottom" wrapText="0"/>
    </xf>
    <xf borderId="15" fillId="0" fontId="3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readingOrder="0" shrinkToFit="0" vertical="bottom" wrapText="0"/>
    </xf>
    <xf borderId="15" fillId="0" fontId="9" numFmtId="164" xfId="0" applyAlignment="1" applyBorder="1" applyFont="1" applyNumberFormat="1">
      <alignment horizontal="left" shrinkToFit="0" vertical="bottom" wrapText="0"/>
    </xf>
    <xf borderId="0" fillId="0" fontId="9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8" fillId="0" fontId="3" numFmtId="0" xfId="0" applyAlignment="1" applyBorder="1" applyFont="1">
      <alignment shrinkToFit="0" vertical="bottom" wrapText="0"/>
    </xf>
    <xf borderId="0" fillId="0" fontId="16" numFmtId="0" xfId="0" applyAlignment="1" applyFont="1">
      <alignment shrinkToFit="0" vertical="bottom" wrapText="0"/>
    </xf>
    <xf borderId="4" fillId="0" fontId="24" numFmtId="49" xfId="0" applyAlignment="1" applyBorder="1" applyFont="1" applyNumberFormat="1">
      <alignment readingOrder="0" shrinkToFit="0" vertical="bottom" wrapText="0"/>
    </xf>
    <xf borderId="4" fillId="0" fontId="24" numFmtId="0" xfId="0" applyAlignment="1" applyBorder="1" applyFont="1">
      <alignment readingOrder="0" shrinkToFit="0" vertical="bottom" wrapText="0"/>
    </xf>
    <xf borderId="0" fillId="0" fontId="3" numFmtId="49" xfId="0" applyAlignment="1" applyFont="1" applyNumberFormat="1">
      <alignment horizontal="left" shrinkToFit="0" vertical="center" wrapText="0"/>
    </xf>
    <xf borderId="0" fillId="0" fontId="3" numFmtId="0" xfId="0" applyAlignment="1" applyFont="1">
      <alignment shrinkToFit="0" vertical="center" wrapText="1"/>
    </xf>
    <xf borderId="0" fillId="0" fontId="18" numFmtId="0" xfId="0" applyAlignment="1" applyFont="1">
      <alignment horizontal="center" shrinkToFit="0" vertical="bottom" wrapText="0"/>
    </xf>
    <xf borderId="0" fillId="0" fontId="25" numFmtId="0" xfId="0" applyAlignment="1" applyFont="1">
      <alignment horizontal="center" shrinkToFit="0" vertical="bottom" wrapText="0"/>
    </xf>
    <xf borderId="4" fillId="0" fontId="3" numFmtId="0" xfId="0" applyAlignment="1" applyBorder="1" applyFont="1">
      <alignment shrinkToFit="0" vertical="bottom" wrapText="0"/>
    </xf>
    <xf borderId="4" fillId="0" fontId="9" numFmtId="49" xfId="0" applyAlignment="1" applyBorder="1" applyFont="1" applyNumberFormat="1">
      <alignment shrinkToFit="0" vertical="bottom" wrapText="0"/>
    </xf>
    <xf borderId="4" fillId="0" fontId="9" numFmtId="0" xfId="0" applyAlignment="1" applyBorder="1" applyFont="1">
      <alignment shrinkToFit="0" vertical="bottom" wrapText="0"/>
    </xf>
    <xf borderId="4" fillId="0" fontId="3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shrinkToFit="0" vertical="bottom" wrapText="0"/>
    </xf>
    <xf borderId="5" fillId="0" fontId="9" numFmtId="49" xfId="0" applyAlignment="1" applyBorder="1" applyFont="1" applyNumberFormat="1">
      <alignment shrinkToFit="0" vertical="bottom" wrapText="0"/>
    </xf>
    <xf borderId="5" fillId="0" fontId="9" numFmtId="0" xfId="0" applyAlignment="1" applyBorder="1" applyFont="1">
      <alignment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8" fillId="0" fontId="3" numFmtId="0" xfId="0" applyAlignment="1" applyBorder="1" applyFont="1">
      <alignment shrinkToFit="0" vertical="bottom" wrapText="0"/>
    </xf>
    <xf borderId="15" fillId="0" fontId="3" numFmtId="0" xfId="0" applyAlignment="1" applyBorder="1" applyFont="1">
      <alignment shrinkToFit="0" vertical="bottom" wrapText="0"/>
    </xf>
    <xf borderId="15" fillId="0" fontId="3" numFmtId="0" xfId="0" applyAlignment="1" applyBorder="1" applyFont="1">
      <alignment readingOrder="0" shrinkToFit="0" vertical="bottom" wrapText="0"/>
    </xf>
    <xf borderId="15" fillId="0" fontId="3" numFmtId="2" xfId="0" applyAlignment="1" applyBorder="1" applyFont="1" applyNumberFormat="1">
      <alignment shrinkToFit="0" vertical="bottom" wrapText="0"/>
    </xf>
    <xf borderId="4" fillId="0" fontId="21" numFmtId="0" xfId="0" applyAlignment="1" applyBorder="1" applyFont="1">
      <alignment shrinkToFit="0" vertical="bottom" wrapText="0"/>
    </xf>
    <xf borderId="4" fillId="0" fontId="21" numFmtId="0" xfId="0" applyAlignment="1" applyBorder="1" applyFont="1">
      <alignment vertical="bottom"/>
    </xf>
    <xf borderId="0" fillId="0" fontId="26" numFmtId="0" xfId="0" applyAlignment="1" applyFont="1">
      <alignment vertical="bottom"/>
    </xf>
    <xf borderId="4" fillId="0" fontId="27" numFmtId="0" xfId="0" applyAlignment="1" applyBorder="1" applyFont="1">
      <alignment shrinkToFit="0" vertical="bottom" wrapText="0"/>
    </xf>
    <xf borderId="4" fillId="0" fontId="28" numFmtId="0" xfId="0" applyAlignment="1" applyBorder="1" applyFont="1">
      <alignment shrinkToFit="0" vertical="bottom" wrapText="0"/>
    </xf>
    <xf borderId="4" fillId="0" fontId="26" numFmtId="0" xfId="0" applyAlignment="1" applyBorder="1" applyFont="1">
      <alignment vertical="bottom"/>
    </xf>
    <xf borderId="4" fillId="0" fontId="26" numFmtId="0" xfId="0" applyAlignment="1" applyBorder="1" applyFont="1">
      <alignment shrinkToFit="0" vertical="bottom" wrapText="0"/>
    </xf>
    <xf borderId="0" fillId="0" fontId="27" numFmtId="0" xfId="0" applyAlignment="1" applyFont="1">
      <alignment vertical="bottom"/>
    </xf>
    <xf borderId="16" fillId="0" fontId="15" numFmtId="0" xfId="0" applyAlignment="1" applyBorder="1" applyFont="1">
      <alignment horizontal="center" vertical="center"/>
    </xf>
    <xf borderId="17" fillId="0" fontId="2" numFmtId="0" xfId="0" applyBorder="1" applyFont="1"/>
    <xf borderId="18" fillId="0" fontId="2" numFmtId="0" xfId="0" applyBorder="1" applyFont="1"/>
    <xf borderId="5" fillId="0" fontId="15" numFmtId="0" xfId="0" applyAlignment="1" applyBorder="1" applyFont="1">
      <alignment horizontal="center"/>
    </xf>
    <xf borderId="5" fillId="0" fontId="15" numFmtId="0" xfId="0" applyAlignment="1" applyBorder="1" applyFont="1">
      <alignment horizontal="center" shrinkToFit="0" wrapText="1"/>
    </xf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4" fillId="0" fontId="15" numFmtId="0" xfId="0" applyAlignment="1" applyBorder="1" applyFont="1">
      <alignment horizontal="center"/>
    </xf>
    <xf borderId="1" fillId="0" fontId="15" numFmtId="0" xfId="0" applyAlignment="1" applyBorder="1" applyFont="1">
      <alignment horizontal="center"/>
    </xf>
    <xf borderId="4" fillId="0" fontId="15" numFmtId="2" xfId="0" applyAlignment="1" applyBorder="1" applyFont="1" applyNumberFormat="1">
      <alignment horizontal="center"/>
    </xf>
    <xf borderId="0" fillId="0" fontId="1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9.88"/>
    <col customWidth="1" min="2" max="2" width="19.0"/>
    <col customWidth="1" min="3" max="3" width="8.25"/>
    <col customWidth="1" min="4" max="13" width="5.25"/>
    <col customWidth="1" min="14" max="14" width="7.13"/>
    <col customWidth="1" min="15" max="15" width="7.88"/>
    <col customWidth="1" min="16" max="16" width="11.5"/>
    <col customWidth="1" min="17" max="18" width="7.13"/>
    <col customWidth="1" min="19" max="26" width="6.0"/>
    <col customWidth="1" min="27" max="32" width="11.75"/>
  </cols>
  <sheetData>
    <row r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5" t="s">
        <v>1</v>
      </c>
      <c r="S1" s="2"/>
      <c r="T1" s="2"/>
      <c r="U1" s="2"/>
      <c r="V1" s="2"/>
      <c r="W1" s="2"/>
      <c r="X1" s="2"/>
      <c r="Y1" s="2"/>
      <c r="Z1" s="3"/>
    </row>
    <row r="2" ht="12.0" customHeight="1">
      <c r="A2" s="6" t="s">
        <v>2</v>
      </c>
      <c r="B2" s="3"/>
      <c r="C2" s="7" t="s">
        <v>3</v>
      </c>
      <c r="D2" s="2"/>
      <c r="E2" s="2"/>
      <c r="F2" s="2"/>
      <c r="G2" s="2"/>
      <c r="H2" s="2"/>
      <c r="I2" s="2"/>
      <c r="J2" s="3"/>
      <c r="K2" s="6" t="s">
        <v>4</v>
      </c>
      <c r="L2" s="3"/>
      <c r="M2" s="7" t="s">
        <v>5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ht="27.75" customHeight="1">
      <c r="A3" s="8" t="s">
        <v>6</v>
      </c>
      <c r="B3" s="2"/>
      <c r="C3" s="2"/>
      <c r="D3" s="3"/>
      <c r="E3" s="9" t="s">
        <v>7</v>
      </c>
      <c r="F3" s="2"/>
      <c r="G3" s="3"/>
      <c r="H3" s="10" t="s">
        <v>8</v>
      </c>
      <c r="I3" s="2"/>
      <c r="J3" s="2"/>
      <c r="K3" s="2"/>
      <c r="L3" s="2"/>
      <c r="M3" s="2"/>
      <c r="N3" s="3"/>
      <c r="O3" s="11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ht="18.75" customHeight="1">
      <c r="A4" s="12" t="s">
        <v>10</v>
      </c>
      <c r="B4" s="13" t="s">
        <v>11</v>
      </c>
      <c r="C4" s="14" t="s">
        <v>12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15"/>
      <c r="T4" s="15"/>
      <c r="U4" s="15"/>
      <c r="V4" s="15"/>
      <c r="W4" s="15"/>
      <c r="X4" s="15"/>
      <c r="Y4" s="16" t="s">
        <v>13</v>
      </c>
      <c r="Z4" s="16" t="s">
        <v>14</v>
      </c>
      <c r="AA4" s="17"/>
      <c r="AB4" s="17"/>
      <c r="AC4" s="17"/>
      <c r="AD4" s="17"/>
      <c r="AE4" s="17"/>
      <c r="AF4" s="17"/>
    </row>
    <row r="5" ht="18.75" customHeight="1">
      <c r="A5" s="18"/>
      <c r="B5" s="18"/>
      <c r="C5" s="12" t="s">
        <v>15</v>
      </c>
      <c r="D5" s="19" t="s">
        <v>16</v>
      </c>
      <c r="E5" s="2"/>
      <c r="F5" s="2"/>
      <c r="G5" s="3"/>
      <c r="H5" s="19" t="s">
        <v>17</v>
      </c>
      <c r="I5" s="2"/>
      <c r="J5" s="3"/>
      <c r="K5" s="19" t="s">
        <v>18</v>
      </c>
      <c r="L5" s="2"/>
      <c r="M5" s="3"/>
      <c r="N5" s="19" t="s">
        <v>19</v>
      </c>
      <c r="O5" s="2"/>
      <c r="P5" s="3"/>
      <c r="Q5" s="19" t="s">
        <v>20</v>
      </c>
      <c r="R5" s="3"/>
      <c r="S5" s="20" t="s">
        <v>21</v>
      </c>
      <c r="T5" s="3"/>
      <c r="U5" s="20" t="s">
        <v>22</v>
      </c>
      <c r="V5" s="3"/>
      <c r="W5" s="21" t="s">
        <v>23</v>
      </c>
      <c r="X5" s="21" t="s">
        <v>24</v>
      </c>
      <c r="Y5" s="18"/>
      <c r="Z5" s="18"/>
      <c r="AA5" s="17"/>
      <c r="AB5" s="17"/>
      <c r="AC5" s="17"/>
      <c r="AD5" s="17"/>
      <c r="AE5" s="17"/>
      <c r="AF5" s="17"/>
    </row>
    <row r="6" ht="15.0" customHeight="1">
      <c r="A6" s="22"/>
      <c r="B6" s="22"/>
      <c r="C6" s="22"/>
      <c r="D6" s="23" t="s">
        <v>25</v>
      </c>
      <c r="E6" s="23" t="s">
        <v>26</v>
      </c>
      <c r="F6" s="23" t="s">
        <v>27</v>
      </c>
      <c r="G6" s="23" t="s">
        <v>28</v>
      </c>
      <c r="H6" s="23" t="s">
        <v>25</v>
      </c>
      <c r="I6" s="23" t="s">
        <v>26</v>
      </c>
      <c r="J6" s="23" t="s">
        <v>27</v>
      </c>
      <c r="K6" s="23" t="s">
        <v>25</v>
      </c>
      <c r="L6" s="23" t="s">
        <v>26</v>
      </c>
      <c r="M6" s="23" t="s">
        <v>27</v>
      </c>
      <c r="N6" s="23" t="s">
        <v>29</v>
      </c>
      <c r="O6" s="23" t="s">
        <v>30</v>
      </c>
      <c r="P6" s="23" t="s">
        <v>31</v>
      </c>
      <c r="Q6" s="23" t="s">
        <v>29</v>
      </c>
      <c r="R6" s="23" t="s">
        <v>30</v>
      </c>
      <c r="S6" s="24" t="s">
        <v>32</v>
      </c>
      <c r="T6" s="24" t="s">
        <v>33</v>
      </c>
      <c r="U6" s="24" t="s">
        <v>32</v>
      </c>
      <c r="V6" s="24" t="s">
        <v>33</v>
      </c>
      <c r="W6" s="22"/>
      <c r="X6" s="22"/>
      <c r="Y6" s="22"/>
      <c r="Z6" s="22"/>
    </row>
    <row r="7" ht="15.0" customHeight="1">
      <c r="A7" s="25" t="s">
        <v>34</v>
      </c>
      <c r="B7" s="25" t="s">
        <v>35</v>
      </c>
      <c r="C7" s="26"/>
      <c r="D7" s="27"/>
      <c r="E7" s="27"/>
      <c r="F7" s="28"/>
      <c r="G7" s="28"/>
      <c r="H7" s="28"/>
      <c r="I7" s="28"/>
      <c r="J7" s="28"/>
      <c r="K7" s="28"/>
      <c r="L7" s="28"/>
      <c r="M7" s="28"/>
      <c r="N7" s="29"/>
      <c r="O7" s="30"/>
      <c r="P7" s="28" t="str">
        <f t="shared" ref="P7:P157" si="1">IF(O7="",N7,O7)</f>
        <v/>
      </c>
      <c r="Q7" s="28"/>
      <c r="R7" s="28"/>
      <c r="S7" s="31"/>
      <c r="T7" s="28"/>
      <c r="U7" s="31"/>
      <c r="V7" s="28"/>
      <c r="W7" s="28" t="str">
        <f t="shared" ref="W7:W157" si="2">IF(U7="",IF(S7="",IF(O7="",IF(N7="","",N7),O7),S7),U7)</f>
        <v/>
      </c>
      <c r="X7" s="28" t="str">
        <f t="shared" ref="X7:X157" si="3">IF(V7="",IF(T7="",IF(R7="",IF(Q7 ="","",Q7),R7),T7),V7)</f>
        <v/>
      </c>
      <c r="Y7" s="28" t="str">
        <f t="shared" ref="Y7:Y157" si="4">IF(AND(W7="",X7=""),"",SUM(W7:X7))</f>
        <v/>
      </c>
      <c r="Z7" s="28" t="str">
        <f t="shared" ref="Z7:Z157" si="5">IF(Y7="","F", IF(Y7&lt;50,"F",IF(Y7&lt;60,"E",IF(Y7&lt;70,"D",IF(Y7&lt;80,"C",IF(Y7&lt;90,"B","A"))))))</f>
        <v>F</v>
      </c>
      <c r="AA7" s="32"/>
      <c r="AB7" s="32"/>
      <c r="AC7" s="32"/>
      <c r="AD7" s="32"/>
      <c r="AE7" s="32"/>
      <c r="AF7" s="32"/>
    </row>
    <row r="8" ht="15.0" customHeight="1">
      <c r="A8" s="25" t="s">
        <v>36</v>
      </c>
      <c r="B8" s="25" t="s">
        <v>37</v>
      </c>
      <c r="C8" s="26"/>
      <c r="D8" s="27"/>
      <c r="E8" s="27"/>
      <c r="F8" s="28"/>
      <c r="G8" s="28"/>
      <c r="H8" s="28"/>
      <c r="I8" s="28"/>
      <c r="J8" s="28"/>
      <c r="K8" s="28"/>
      <c r="L8" s="28"/>
      <c r="M8" s="28"/>
      <c r="N8" s="33"/>
      <c r="O8" s="33"/>
      <c r="P8" s="28" t="str">
        <f t="shared" si="1"/>
        <v/>
      </c>
      <c r="Q8" s="28"/>
      <c r="R8" s="28"/>
      <c r="S8" s="28"/>
      <c r="T8" s="28"/>
      <c r="U8" s="28"/>
      <c r="V8" s="28"/>
      <c r="W8" s="28" t="str">
        <f t="shared" si="2"/>
        <v/>
      </c>
      <c r="X8" s="28" t="str">
        <f t="shared" si="3"/>
        <v/>
      </c>
      <c r="Y8" s="28" t="str">
        <f t="shared" si="4"/>
        <v/>
      </c>
      <c r="Z8" s="28" t="str">
        <f t="shared" si="5"/>
        <v>F</v>
      </c>
      <c r="AA8" s="32"/>
      <c r="AB8" s="32"/>
      <c r="AC8" s="32"/>
      <c r="AD8" s="32"/>
      <c r="AE8" s="32"/>
      <c r="AF8" s="32"/>
    </row>
    <row r="9" ht="15.0" customHeight="1">
      <c r="A9" s="25" t="s">
        <v>38</v>
      </c>
      <c r="B9" s="25" t="s">
        <v>39</v>
      </c>
      <c r="C9" s="26"/>
      <c r="D9" s="27"/>
      <c r="E9" s="27"/>
      <c r="F9" s="28"/>
      <c r="G9" s="28"/>
      <c r="H9" s="28"/>
      <c r="I9" s="28"/>
      <c r="J9" s="28"/>
      <c r="K9" s="28"/>
      <c r="L9" s="28"/>
      <c r="M9" s="28"/>
      <c r="N9" s="33"/>
      <c r="O9" s="33"/>
      <c r="P9" s="28" t="str">
        <f t="shared" si="1"/>
        <v/>
      </c>
      <c r="Q9" s="28"/>
      <c r="R9" s="28"/>
      <c r="S9" s="28"/>
      <c r="T9" s="28"/>
      <c r="U9" s="28"/>
      <c r="V9" s="28"/>
      <c r="W9" s="28" t="str">
        <f t="shared" si="2"/>
        <v/>
      </c>
      <c r="X9" s="28" t="str">
        <f t="shared" si="3"/>
        <v/>
      </c>
      <c r="Y9" s="28" t="str">
        <f t="shared" si="4"/>
        <v/>
      </c>
      <c r="Z9" s="28" t="str">
        <f t="shared" si="5"/>
        <v>F</v>
      </c>
      <c r="AA9" s="32"/>
      <c r="AB9" s="32"/>
      <c r="AC9" s="32"/>
      <c r="AD9" s="32"/>
      <c r="AE9" s="32"/>
      <c r="AF9" s="32"/>
    </row>
    <row r="10" ht="15.0" customHeight="1">
      <c r="A10" s="25" t="s">
        <v>40</v>
      </c>
      <c r="B10" s="25" t="s">
        <v>41</v>
      </c>
      <c r="C10" s="26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33"/>
      <c r="O10" s="33"/>
      <c r="P10" s="28" t="str">
        <f t="shared" si="1"/>
        <v/>
      </c>
      <c r="Q10" s="28"/>
      <c r="R10" s="28"/>
      <c r="S10" s="28"/>
      <c r="T10" s="28"/>
      <c r="U10" s="28"/>
      <c r="V10" s="28"/>
      <c r="W10" s="28" t="str">
        <f t="shared" si="2"/>
        <v/>
      </c>
      <c r="X10" s="28" t="str">
        <f t="shared" si="3"/>
        <v/>
      </c>
      <c r="Y10" s="28" t="str">
        <f t="shared" si="4"/>
        <v/>
      </c>
      <c r="Z10" s="28" t="str">
        <f t="shared" si="5"/>
        <v>F</v>
      </c>
      <c r="AA10" s="32"/>
      <c r="AB10" s="32"/>
      <c r="AC10" s="32"/>
      <c r="AD10" s="32"/>
      <c r="AE10" s="32"/>
      <c r="AF10" s="32"/>
    </row>
    <row r="11" ht="15.0" customHeight="1">
      <c r="A11" s="25" t="s">
        <v>42</v>
      </c>
      <c r="B11" s="25" t="s">
        <v>43</v>
      </c>
      <c r="C11" s="26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33"/>
      <c r="O11" s="34">
        <v>31.0</v>
      </c>
      <c r="P11" s="28">
        <f t="shared" si="1"/>
        <v>31</v>
      </c>
      <c r="Q11" s="31">
        <v>14.0</v>
      </c>
      <c r="R11" s="31">
        <v>27.0</v>
      </c>
      <c r="S11" s="28"/>
      <c r="T11" s="28"/>
      <c r="U11" s="28"/>
      <c r="V11" s="28"/>
      <c r="W11" s="28">
        <f t="shared" si="2"/>
        <v>31</v>
      </c>
      <c r="X11" s="28">
        <f t="shared" si="3"/>
        <v>27</v>
      </c>
      <c r="Y11" s="28">
        <f t="shared" si="4"/>
        <v>58</v>
      </c>
      <c r="Z11" s="28" t="str">
        <f t="shared" si="5"/>
        <v>E</v>
      </c>
      <c r="AA11" s="32"/>
      <c r="AB11" s="32"/>
      <c r="AC11" s="32"/>
      <c r="AD11" s="32"/>
      <c r="AE11" s="32"/>
      <c r="AF11" s="32"/>
    </row>
    <row r="12" ht="15.0" customHeight="1">
      <c r="A12" s="25" t="s">
        <v>44</v>
      </c>
      <c r="B12" s="25" t="s">
        <v>45</v>
      </c>
      <c r="C12" s="26"/>
      <c r="D12" s="27"/>
      <c r="E12" s="27"/>
      <c r="F12" s="28"/>
      <c r="G12" s="28"/>
      <c r="H12" s="28"/>
      <c r="I12" s="28"/>
      <c r="J12" s="28"/>
      <c r="K12" s="28"/>
      <c r="L12" s="28"/>
      <c r="M12" s="28"/>
      <c r="N12" s="33"/>
      <c r="O12" s="33"/>
      <c r="P12" s="28" t="str">
        <f t="shared" si="1"/>
        <v/>
      </c>
      <c r="Q12" s="28"/>
      <c r="R12" s="28"/>
      <c r="S12" s="28"/>
      <c r="T12" s="28"/>
      <c r="U12" s="28"/>
      <c r="V12" s="28"/>
      <c r="W12" s="28" t="str">
        <f t="shared" si="2"/>
        <v/>
      </c>
      <c r="X12" s="28" t="str">
        <f t="shared" si="3"/>
        <v/>
      </c>
      <c r="Y12" s="28" t="str">
        <f t="shared" si="4"/>
        <v/>
      </c>
      <c r="Z12" s="28" t="str">
        <f t="shared" si="5"/>
        <v>F</v>
      </c>
      <c r="AA12" s="32"/>
      <c r="AB12" s="32"/>
      <c r="AC12" s="32"/>
      <c r="AD12" s="32"/>
      <c r="AE12" s="32"/>
      <c r="AF12" s="32"/>
    </row>
    <row r="13" ht="15.0" customHeight="1">
      <c r="A13" s="25" t="s">
        <v>46</v>
      </c>
      <c r="B13" s="25" t="s">
        <v>47</v>
      </c>
      <c r="C13" s="26"/>
      <c r="D13" s="27"/>
      <c r="E13" s="27"/>
      <c r="F13" s="28"/>
      <c r="G13" s="28"/>
      <c r="H13" s="28"/>
      <c r="I13" s="28"/>
      <c r="J13" s="28"/>
      <c r="K13" s="28"/>
      <c r="L13" s="28"/>
      <c r="M13" s="28"/>
      <c r="N13" s="33"/>
      <c r="O13" s="33"/>
      <c r="P13" s="28" t="str">
        <f t="shared" si="1"/>
        <v/>
      </c>
      <c r="Q13" s="28"/>
      <c r="R13" s="28"/>
      <c r="S13" s="28"/>
      <c r="T13" s="28"/>
      <c r="U13" s="28"/>
      <c r="V13" s="28"/>
      <c r="W13" s="28" t="str">
        <f t="shared" si="2"/>
        <v/>
      </c>
      <c r="X13" s="28" t="str">
        <f t="shared" si="3"/>
        <v/>
      </c>
      <c r="Y13" s="28" t="str">
        <f t="shared" si="4"/>
        <v/>
      </c>
      <c r="Z13" s="28" t="str">
        <f t="shared" si="5"/>
        <v>F</v>
      </c>
      <c r="AA13" s="32"/>
      <c r="AB13" s="32"/>
      <c r="AC13" s="32"/>
      <c r="AD13" s="32"/>
      <c r="AE13" s="32"/>
      <c r="AF13" s="32"/>
    </row>
    <row r="14" ht="15.0" customHeight="1">
      <c r="A14" s="25" t="s">
        <v>48</v>
      </c>
      <c r="B14" s="25" t="s">
        <v>49</v>
      </c>
      <c r="C14" s="26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33"/>
      <c r="O14" s="33"/>
      <c r="P14" s="28" t="str">
        <f t="shared" si="1"/>
        <v/>
      </c>
      <c r="Q14" s="28"/>
      <c r="R14" s="28"/>
      <c r="S14" s="28"/>
      <c r="T14" s="28"/>
      <c r="U14" s="28"/>
      <c r="V14" s="28"/>
      <c r="W14" s="28" t="str">
        <f t="shared" si="2"/>
        <v/>
      </c>
      <c r="X14" s="28" t="str">
        <f t="shared" si="3"/>
        <v/>
      </c>
      <c r="Y14" s="28" t="str">
        <f t="shared" si="4"/>
        <v/>
      </c>
      <c r="Z14" s="28" t="str">
        <f t="shared" si="5"/>
        <v>F</v>
      </c>
      <c r="AA14" s="32"/>
      <c r="AB14" s="32"/>
      <c r="AC14" s="32"/>
      <c r="AD14" s="32"/>
      <c r="AE14" s="32"/>
      <c r="AF14" s="32"/>
    </row>
    <row r="15" ht="15.0" customHeight="1">
      <c r="A15" s="25" t="s">
        <v>50</v>
      </c>
      <c r="B15" s="25" t="s">
        <v>51</v>
      </c>
      <c r="C15" s="26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34">
        <v>14.0</v>
      </c>
      <c r="O15" s="34">
        <v>24.0</v>
      </c>
      <c r="P15" s="28">
        <f t="shared" si="1"/>
        <v>24</v>
      </c>
      <c r="Q15" s="31">
        <v>3.0</v>
      </c>
      <c r="R15" s="31">
        <v>21.0</v>
      </c>
      <c r="S15" s="28"/>
      <c r="T15" s="31">
        <v>3.0</v>
      </c>
      <c r="U15" s="28"/>
      <c r="V15" s="28"/>
      <c r="W15" s="28">
        <f t="shared" si="2"/>
        <v>24</v>
      </c>
      <c r="X15" s="28">
        <f t="shared" si="3"/>
        <v>3</v>
      </c>
      <c r="Y15" s="28">
        <f t="shared" si="4"/>
        <v>27</v>
      </c>
      <c r="Z15" s="28" t="str">
        <f t="shared" si="5"/>
        <v>F</v>
      </c>
      <c r="AA15" s="32"/>
      <c r="AB15" s="32"/>
      <c r="AC15" s="32"/>
      <c r="AD15" s="32"/>
      <c r="AE15" s="32"/>
      <c r="AF15" s="32"/>
    </row>
    <row r="16" ht="15.0" customHeight="1">
      <c r="A16" s="25" t="s">
        <v>52</v>
      </c>
      <c r="B16" s="25" t="s">
        <v>53</v>
      </c>
      <c r="C16" s="26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34">
        <v>4.0</v>
      </c>
      <c r="O16" s="34">
        <v>6.0</v>
      </c>
      <c r="P16" s="28">
        <f t="shared" si="1"/>
        <v>6</v>
      </c>
      <c r="Q16" s="28"/>
      <c r="R16" s="28"/>
      <c r="S16" s="31">
        <v>1.0</v>
      </c>
      <c r="T16" s="31">
        <v>0.0</v>
      </c>
      <c r="U16" s="28"/>
      <c r="V16" s="28"/>
      <c r="W16" s="28">
        <f t="shared" si="2"/>
        <v>1</v>
      </c>
      <c r="X16" s="28">
        <f t="shared" si="3"/>
        <v>0</v>
      </c>
      <c r="Y16" s="28">
        <f t="shared" si="4"/>
        <v>1</v>
      </c>
      <c r="Z16" s="28" t="str">
        <f t="shared" si="5"/>
        <v>F</v>
      </c>
      <c r="AA16" s="32"/>
      <c r="AB16" s="32"/>
      <c r="AC16" s="32"/>
      <c r="AD16" s="32"/>
      <c r="AE16" s="32"/>
      <c r="AF16" s="32"/>
    </row>
    <row r="17" ht="15.0" customHeight="1">
      <c r="A17" s="25" t="s">
        <v>54</v>
      </c>
      <c r="B17" s="25" t="s">
        <v>55</v>
      </c>
      <c r="C17" s="26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33"/>
      <c r="O17" s="33"/>
      <c r="P17" s="28" t="str">
        <f t="shared" si="1"/>
        <v/>
      </c>
      <c r="Q17" s="28"/>
      <c r="R17" s="28"/>
      <c r="S17" s="28"/>
      <c r="T17" s="28"/>
      <c r="U17" s="28"/>
      <c r="V17" s="28"/>
      <c r="W17" s="28" t="str">
        <f t="shared" si="2"/>
        <v/>
      </c>
      <c r="X17" s="28" t="str">
        <f t="shared" si="3"/>
        <v/>
      </c>
      <c r="Y17" s="28" t="str">
        <f t="shared" si="4"/>
        <v/>
      </c>
      <c r="Z17" s="28" t="str">
        <f t="shared" si="5"/>
        <v>F</v>
      </c>
      <c r="AA17" s="32"/>
      <c r="AB17" s="32"/>
      <c r="AC17" s="32"/>
      <c r="AD17" s="32"/>
      <c r="AE17" s="32"/>
      <c r="AF17" s="32"/>
    </row>
    <row r="18" ht="15.0" customHeight="1">
      <c r="A18" s="25" t="s">
        <v>56</v>
      </c>
      <c r="B18" s="25" t="s">
        <v>57</v>
      </c>
      <c r="C18" s="26"/>
      <c r="D18" s="27"/>
      <c r="E18" s="27"/>
      <c r="F18" s="28"/>
      <c r="G18" s="28"/>
      <c r="H18" s="28"/>
      <c r="I18" s="28"/>
      <c r="J18" s="28"/>
      <c r="K18" s="28"/>
      <c r="L18" s="28"/>
      <c r="M18" s="28"/>
      <c r="N18" s="33"/>
      <c r="O18" s="33"/>
      <c r="P18" s="28" t="str">
        <f t="shared" si="1"/>
        <v/>
      </c>
      <c r="Q18" s="28"/>
      <c r="R18" s="28"/>
      <c r="S18" s="28"/>
      <c r="T18" s="28"/>
      <c r="U18" s="28"/>
      <c r="V18" s="28"/>
      <c r="W18" s="28" t="str">
        <f t="shared" si="2"/>
        <v/>
      </c>
      <c r="X18" s="28" t="str">
        <f t="shared" si="3"/>
        <v/>
      </c>
      <c r="Y18" s="28" t="str">
        <f t="shared" si="4"/>
        <v/>
      </c>
      <c r="Z18" s="28" t="str">
        <f t="shared" si="5"/>
        <v>F</v>
      </c>
      <c r="AA18" s="32"/>
      <c r="AB18" s="32"/>
      <c r="AC18" s="32"/>
      <c r="AD18" s="32"/>
      <c r="AE18" s="32"/>
      <c r="AF18" s="32"/>
    </row>
    <row r="19" ht="15.0" customHeight="1">
      <c r="A19" s="25" t="s">
        <v>58</v>
      </c>
      <c r="B19" s="25" t="s">
        <v>59</v>
      </c>
      <c r="C19" s="26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33"/>
      <c r="O19" s="33"/>
      <c r="P19" s="28" t="str">
        <f t="shared" si="1"/>
        <v/>
      </c>
      <c r="Q19" s="28"/>
      <c r="R19" s="28"/>
      <c r="S19" s="28"/>
      <c r="T19" s="28"/>
      <c r="U19" s="28"/>
      <c r="V19" s="28"/>
      <c r="W19" s="28" t="str">
        <f t="shared" si="2"/>
        <v/>
      </c>
      <c r="X19" s="28" t="str">
        <f t="shared" si="3"/>
        <v/>
      </c>
      <c r="Y19" s="28" t="str">
        <f t="shared" si="4"/>
        <v/>
      </c>
      <c r="Z19" s="28" t="str">
        <f t="shared" si="5"/>
        <v>F</v>
      </c>
      <c r="AA19" s="32"/>
      <c r="AB19" s="32"/>
      <c r="AC19" s="32"/>
      <c r="AD19" s="32"/>
      <c r="AE19" s="32"/>
      <c r="AF19" s="32"/>
    </row>
    <row r="20" ht="15.0" customHeight="1">
      <c r="A20" s="25" t="s">
        <v>60</v>
      </c>
      <c r="B20" s="25" t="s">
        <v>61</v>
      </c>
      <c r="C20" s="26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33"/>
      <c r="O20" s="33"/>
      <c r="P20" s="28" t="str">
        <f t="shared" si="1"/>
        <v/>
      </c>
      <c r="Q20" s="28"/>
      <c r="R20" s="28"/>
      <c r="S20" s="28"/>
      <c r="T20" s="28"/>
      <c r="U20" s="28"/>
      <c r="V20" s="28"/>
      <c r="W20" s="28" t="str">
        <f t="shared" si="2"/>
        <v/>
      </c>
      <c r="X20" s="28" t="str">
        <f t="shared" si="3"/>
        <v/>
      </c>
      <c r="Y20" s="28" t="str">
        <f t="shared" si="4"/>
        <v/>
      </c>
      <c r="Z20" s="28" t="str">
        <f t="shared" si="5"/>
        <v>F</v>
      </c>
      <c r="AA20" s="32"/>
      <c r="AB20" s="32"/>
      <c r="AC20" s="32"/>
      <c r="AD20" s="32"/>
      <c r="AE20" s="32"/>
      <c r="AF20" s="32"/>
    </row>
    <row r="21" ht="15.0" customHeight="1">
      <c r="A21" s="25" t="s">
        <v>62</v>
      </c>
      <c r="B21" s="25" t="s">
        <v>63</v>
      </c>
      <c r="C21" s="26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33"/>
      <c r="O21" s="33"/>
      <c r="P21" s="28" t="str">
        <f t="shared" si="1"/>
        <v/>
      </c>
      <c r="Q21" s="28"/>
      <c r="R21" s="28"/>
      <c r="S21" s="28"/>
      <c r="T21" s="28"/>
      <c r="U21" s="28"/>
      <c r="V21" s="28"/>
      <c r="W21" s="28" t="str">
        <f t="shared" si="2"/>
        <v/>
      </c>
      <c r="X21" s="28" t="str">
        <f t="shared" si="3"/>
        <v/>
      </c>
      <c r="Y21" s="28" t="str">
        <f t="shared" si="4"/>
        <v/>
      </c>
      <c r="Z21" s="28" t="str">
        <f t="shared" si="5"/>
        <v>F</v>
      </c>
      <c r="AA21" s="32"/>
      <c r="AB21" s="32"/>
      <c r="AC21" s="32"/>
      <c r="AD21" s="32"/>
      <c r="AE21" s="32"/>
      <c r="AF21" s="32"/>
    </row>
    <row r="22" ht="15.0" customHeight="1">
      <c r="A22" s="25" t="s">
        <v>64</v>
      </c>
      <c r="B22" s="25" t="s">
        <v>65</v>
      </c>
      <c r="C22" s="26"/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33"/>
      <c r="O22" s="33"/>
      <c r="P22" s="28" t="str">
        <f t="shared" si="1"/>
        <v/>
      </c>
      <c r="Q22" s="28"/>
      <c r="R22" s="28"/>
      <c r="S22" s="28"/>
      <c r="T22" s="28"/>
      <c r="U22" s="28"/>
      <c r="V22" s="28"/>
      <c r="W22" s="28" t="str">
        <f t="shared" si="2"/>
        <v/>
      </c>
      <c r="X22" s="28" t="str">
        <f t="shared" si="3"/>
        <v/>
      </c>
      <c r="Y22" s="28" t="str">
        <f t="shared" si="4"/>
        <v/>
      </c>
      <c r="Z22" s="28" t="str">
        <f t="shared" si="5"/>
        <v>F</v>
      </c>
      <c r="AA22" s="32"/>
      <c r="AB22" s="32"/>
      <c r="AC22" s="32"/>
      <c r="AD22" s="32"/>
      <c r="AE22" s="32"/>
      <c r="AF22" s="32"/>
    </row>
    <row r="23" ht="15.0" customHeight="1">
      <c r="A23" s="25" t="s">
        <v>66</v>
      </c>
      <c r="B23" s="25" t="s">
        <v>67</v>
      </c>
      <c r="C23" s="26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34">
        <v>12.0</v>
      </c>
      <c r="O23" s="34">
        <v>19.0</v>
      </c>
      <c r="P23" s="28">
        <f t="shared" si="1"/>
        <v>19</v>
      </c>
      <c r="Q23" s="31">
        <v>6.0</v>
      </c>
      <c r="R23" s="31">
        <v>9.0</v>
      </c>
      <c r="S23" s="28"/>
      <c r="T23" s="31">
        <v>10.0</v>
      </c>
      <c r="U23" s="28"/>
      <c r="V23" s="28"/>
      <c r="W23" s="28">
        <f t="shared" si="2"/>
        <v>19</v>
      </c>
      <c r="X23" s="28">
        <f t="shared" si="3"/>
        <v>10</v>
      </c>
      <c r="Y23" s="28">
        <f t="shared" si="4"/>
        <v>29</v>
      </c>
      <c r="Z23" s="28" t="str">
        <f t="shared" si="5"/>
        <v>F</v>
      </c>
      <c r="AA23" s="32"/>
      <c r="AB23" s="32"/>
      <c r="AC23" s="32"/>
      <c r="AD23" s="32"/>
      <c r="AE23" s="32"/>
      <c r="AF23" s="32"/>
    </row>
    <row r="24" ht="15.0" customHeight="1">
      <c r="A24" s="25" t="s">
        <v>68</v>
      </c>
      <c r="B24" s="25" t="s">
        <v>69</v>
      </c>
      <c r="C24" s="26"/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33"/>
      <c r="O24" s="33"/>
      <c r="P24" s="28" t="str">
        <f t="shared" si="1"/>
        <v/>
      </c>
      <c r="Q24" s="28"/>
      <c r="R24" s="28"/>
      <c r="S24" s="28"/>
      <c r="T24" s="28"/>
      <c r="U24" s="28"/>
      <c r="V24" s="28"/>
      <c r="W24" s="28" t="str">
        <f t="shared" si="2"/>
        <v/>
      </c>
      <c r="X24" s="28" t="str">
        <f t="shared" si="3"/>
        <v/>
      </c>
      <c r="Y24" s="28" t="str">
        <f t="shared" si="4"/>
        <v/>
      </c>
      <c r="Z24" s="28" t="str">
        <f t="shared" si="5"/>
        <v>F</v>
      </c>
      <c r="AA24" s="32"/>
      <c r="AB24" s="32"/>
      <c r="AC24" s="32"/>
      <c r="AD24" s="32"/>
      <c r="AE24" s="32"/>
      <c r="AF24" s="32"/>
    </row>
    <row r="25" ht="15.0" customHeight="1">
      <c r="A25" s="25" t="s">
        <v>70</v>
      </c>
      <c r="B25" s="25" t="s">
        <v>71</v>
      </c>
      <c r="C25" s="26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33"/>
      <c r="O25" s="33"/>
      <c r="P25" s="28" t="str">
        <f t="shared" si="1"/>
        <v/>
      </c>
      <c r="Q25" s="28"/>
      <c r="R25" s="28"/>
      <c r="S25" s="28"/>
      <c r="T25" s="28"/>
      <c r="U25" s="28"/>
      <c r="V25" s="28"/>
      <c r="W25" s="28" t="str">
        <f t="shared" si="2"/>
        <v/>
      </c>
      <c r="X25" s="28" t="str">
        <f t="shared" si="3"/>
        <v/>
      </c>
      <c r="Y25" s="28" t="str">
        <f t="shared" si="4"/>
        <v/>
      </c>
      <c r="Z25" s="28" t="str">
        <f t="shared" si="5"/>
        <v>F</v>
      </c>
      <c r="AA25" s="32"/>
      <c r="AB25" s="32"/>
      <c r="AC25" s="32"/>
      <c r="AD25" s="32"/>
      <c r="AE25" s="32"/>
      <c r="AF25" s="32"/>
    </row>
    <row r="26" ht="15.0" customHeight="1">
      <c r="A26" s="25" t="s">
        <v>72</v>
      </c>
      <c r="B26" s="25" t="s">
        <v>73</v>
      </c>
      <c r="C26" s="2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3"/>
      <c r="O26" s="33"/>
      <c r="P26" s="28" t="str">
        <f t="shared" si="1"/>
        <v/>
      </c>
      <c r="Q26" s="28"/>
      <c r="R26" s="28"/>
      <c r="S26" s="28"/>
      <c r="T26" s="28"/>
      <c r="U26" s="28"/>
      <c r="V26" s="28"/>
      <c r="W26" s="28" t="str">
        <f t="shared" si="2"/>
        <v/>
      </c>
      <c r="X26" s="28" t="str">
        <f t="shared" si="3"/>
        <v/>
      </c>
      <c r="Y26" s="28" t="str">
        <f t="shared" si="4"/>
        <v/>
      </c>
      <c r="Z26" s="28" t="str">
        <f t="shared" si="5"/>
        <v>F</v>
      </c>
      <c r="AA26" s="32"/>
      <c r="AB26" s="32"/>
      <c r="AC26" s="32"/>
      <c r="AD26" s="32"/>
      <c r="AE26" s="32"/>
      <c r="AF26" s="32"/>
    </row>
    <row r="27" ht="15.0" customHeight="1">
      <c r="A27" s="25" t="s">
        <v>74</v>
      </c>
      <c r="B27" s="25" t="s">
        <v>75</v>
      </c>
      <c r="C27" s="3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3"/>
      <c r="O27" s="33"/>
      <c r="P27" s="28" t="str">
        <f t="shared" si="1"/>
        <v/>
      </c>
      <c r="Q27" s="28"/>
      <c r="R27" s="28"/>
      <c r="S27" s="28"/>
      <c r="T27" s="28"/>
      <c r="U27" s="28"/>
      <c r="V27" s="28"/>
      <c r="W27" s="28" t="str">
        <f t="shared" si="2"/>
        <v/>
      </c>
      <c r="X27" s="28" t="str">
        <f t="shared" si="3"/>
        <v/>
      </c>
      <c r="Y27" s="28" t="str">
        <f t="shared" si="4"/>
        <v/>
      </c>
      <c r="Z27" s="28" t="str">
        <f t="shared" si="5"/>
        <v>F</v>
      </c>
      <c r="AA27" s="32"/>
      <c r="AB27" s="32"/>
      <c r="AC27" s="32"/>
      <c r="AD27" s="32"/>
      <c r="AE27" s="32"/>
      <c r="AF27" s="32"/>
    </row>
    <row r="28" ht="15.0" customHeight="1">
      <c r="A28" s="25" t="s">
        <v>76</v>
      </c>
      <c r="B28" s="25" t="s">
        <v>77</v>
      </c>
      <c r="C28" s="3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33"/>
      <c r="O28" s="33"/>
      <c r="P28" s="28" t="str">
        <f t="shared" si="1"/>
        <v/>
      </c>
      <c r="Q28" s="28"/>
      <c r="R28" s="28"/>
      <c r="S28" s="28"/>
      <c r="T28" s="28"/>
      <c r="U28" s="28"/>
      <c r="V28" s="28"/>
      <c r="W28" s="28" t="str">
        <f t="shared" si="2"/>
        <v/>
      </c>
      <c r="X28" s="28" t="str">
        <f t="shared" si="3"/>
        <v/>
      </c>
      <c r="Y28" s="28" t="str">
        <f t="shared" si="4"/>
        <v/>
      </c>
      <c r="Z28" s="28" t="str">
        <f t="shared" si="5"/>
        <v>F</v>
      </c>
      <c r="AA28" s="32"/>
      <c r="AB28" s="32"/>
      <c r="AC28" s="32"/>
      <c r="AD28" s="32"/>
      <c r="AE28" s="32"/>
      <c r="AF28" s="32"/>
    </row>
    <row r="29" ht="15.0" customHeight="1">
      <c r="A29" s="25" t="s">
        <v>78</v>
      </c>
      <c r="B29" s="25" t="s">
        <v>79</v>
      </c>
      <c r="C29" s="35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4">
        <v>3.0</v>
      </c>
      <c r="O29" s="34">
        <v>0.0</v>
      </c>
      <c r="P29" s="28">
        <f t="shared" si="1"/>
        <v>0</v>
      </c>
      <c r="Q29" s="28"/>
      <c r="R29" s="28"/>
      <c r="S29" s="31">
        <v>1.0</v>
      </c>
      <c r="T29" s="28"/>
      <c r="U29" s="28"/>
      <c r="V29" s="28"/>
      <c r="W29" s="28">
        <f t="shared" si="2"/>
        <v>1</v>
      </c>
      <c r="X29" s="28" t="str">
        <f t="shared" si="3"/>
        <v/>
      </c>
      <c r="Y29" s="28">
        <f t="shared" si="4"/>
        <v>1</v>
      </c>
      <c r="Z29" s="28" t="str">
        <f t="shared" si="5"/>
        <v>F</v>
      </c>
      <c r="AA29" s="32"/>
      <c r="AB29" s="32"/>
      <c r="AC29" s="32"/>
      <c r="AD29" s="32"/>
      <c r="AE29" s="32"/>
      <c r="AF29" s="32"/>
    </row>
    <row r="30" ht="15.0" customHeight="1">
      <c r="A30" s="25" t="s">
        <v>80</v>
      </c>
      <c r="B30" s="25" t="s">
        <v>81</v>
      </c>
      <c r="C30" s="3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3"/>
      <c r="O30" s="33"/>
      <c r="P30" s="28" t="str">
        <f t="shared" si="1"/>
        <v/>
      </c>
      <c r="Q30" s="28"/>
      <c r="R30" s="28"/>
      <c r="S30" s="28"/>
      <c r="T30" s="28"/>
      <c r="U30" s="28"/>
      <c r="V30" s="28"/>
      <c r="W30" s="28" t="str">
        <f t="shared" si="2"/>
        <v/>
      </c>
      <c r="X30" s="28" t="str">
        <f t="shared" si="3"/>
        <v/>
      </c>
      <c r="Y30" s="28" t="str">
        <f t="shared" si="4"/>
        <v/>
      </c>
      <c r="Z30" s="28" t="str">
        <f t="shared" si="5"/>
        <v>F</v>
      </c>
      <c r="AA30" s="32"/>
      <c r="AB30" s="32"/>
      <c r="AC30" s="32"/>
      <c r="AD30" s="32"/>
      <c r="AE30" s="32"/>
      <c r="AF30" s="32"/>
    </row>
    <row r="31" ht="15.0" customHeight="1">
      <c r="A31" s="25" t="s">
        <v>82</v>
      </c>
      <c r="B31" s="25" t="s">
        <v>83</v>
      </c>
      <c r="C31" s="3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33"/>
      <c r="O31" s="33"/>
      <c r="P31" s="28" t="str">
        <f t="shared" si="1"/>
        <v/>
      </c>
      <c r="Q31" s="28"/>
      <c r="R31" s="28"/>
      <c r="S31" s="28"/>
      <c r="T31" s="28"/>
      <c r="U31" s="28"/>
      <c r="V31" s="28"/>
      <c r="W31" s="28" t="str">
        <f t="shared" si="2"/>
        <v/>
      </c>
      <c r="X31" s="28" t="str">
        <f t="shared" si="3"/>
        <v/>
      </c>
      <c r="Y31" s="28" t="str">
        <f t="shared" si="4"/>
        <v/>
      </c>
      <c r="Z31" s="28" t="str">
        <f t="shared" si="5"/>
        <v>F</v>
      </c>
      <c r="AA31" s="32"/>
      <c r="AB31" s="32"/>
      <c r="AC31" s="32"/>
      <c r="AD31" s="32"/>
      <c r="AE31" s="32"/>
      <c r="AF31" s="32"/>
    </row>
    <row r="32" ht="15.0" customHeight="1">
      <c r="A32" s="25" t="s">
        <v>84</v>
      </c>
      <c r="B32" s="25" t="s">
        <v>85</v>
      </c>
      <c r="C32" s="3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3"/>
      <c r="O32" s="33"/>
      <c r="P32" s="28" t="str">
        <f t="shared" si="1"/>
        <v/>
      </c>
      <c r="Q32" s="28"/>
      <c r="R32" s="28"/>
      <c r="S32" s="28"/>
      <c r="T32" s="28"/>
      <c r="U32" s="28"/>
      <c r="V32" s="28"/>
      <c r="W32" s="28" t="str">
        <f t="shared" si="2"/>
        <v/>
      </c>
      <c r="X32" s="28" t="str">
        <f t="shared" si="3"/>
        <v/>
      </c>
      <c r="Y32" s="28" t="str">
        <f t="shared" si="4"/>
        <v/>
      </c>
      <c r="Z32" s="28" t="str">
        <f t="shared" si="5"/>
        <v>F</v>
      </c>
      <c r="AA32" s="32"/>
      <c r="AB32" s="32"/>
      <c r="AC32" s="32"/>
      <c r="AD32" s="32"/>
      <c r="AE32" s="32"/>
      <c r="AF32" s="32"/>
    </row>
    <row r="33" ht="15.0" customHeight="1">
      <c r="A33" s="25" t="s">
        <v>86</v>
      </c>
      <c r="B33" s="25" t="s">
        <v>87</v>
      </c>
      <c r="C33" s="3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3"/>
      <c r="O33" s="33"/>
      <c r="P33" s="28" t="str">
        <f t="shared" si="1"/>
        <v/>
      </c>
      <c r="Q33" s="28"/>
      <c r="R33" s="28"/>
      <c r="S33" s="28"/>
      <c r="T33" s="28"/>
      <c r="U33" s="28"/>
      <c r="V33" s="28"/>
      <c r="W33" s="28" t="str">
        <f t="shared" si="2"/>
        <v/>
      </c>
      <c r="X33" s="28" t="str">
        <f t="shared" si="3"/>
        <v/>
      </c>
      <c r="Y33" s="28" t="str">
        <f t="shared" si="4"/>
        <v/>
      </c>
      <c r="Z33" s="28" t="str">
        <f t="shared" si="5"/>
        <v>F</v>
      </c>
      <c r="AA33" s="32"/>
      <c r="AB33" s="32"/>
      <c r="AC33" s="32"/>
      <c r="AD33" s="32"/>
      <c r="AE33" s="32"/>
      <c r="AF33" s="32"/>
    </row>
    <row r="34" ht="15.0" customHeight="1">
      <c r="A34" s="25" t="s">
        <v>88</v>
      </c>
      <c r="B34" s="25" t="s">
        <v>89</v>
      </c>
      <c r="C34" s="3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3"/>
      <c r="O34" s="33"/>
      <c r="P34" s="28" t="str">
        <f t="shared" si="1"/>
        <v/>
      </c>
      <c r="Q34" s="28"/>
      <c r="R34" s="28"/>
      <c r="S34" s="28"/>
      <c r="T34" s="28"/>
      <c r="U34" s="28"/>
      <c r="V34" s="28"/>
      <c r="W34" s="28" t="str">
        <f t="shared" si="2"/>
        <v/>
      </c>
      <c r="X34" s="28" t="str">
        <f t="shared" si="3"/>
        <v/>
      </c>
      <c r="Y34" s="28" t="str">
        <f t="shared" si="4"/>
        <v/>
      </c>
      <c r="Z34" s="28" t="str">
        <f t="shared" si="5"/>
        <v>F</v>
      </c>
      <c r="AA34" s="32"/>
      <c r="AB34" s="32"/>
      <c r="AC34" s="32"/>
      <c r="AD34" s="32"/>
      <c r="AE34" s="32"/>
      <c r="AF34" s="32"/>
    </row>
    <row r="35" ht="15.0" customHeight="1">
      <c r="A35" s="25" t="s">
        <v>90</v>
      </c>
      <c r="B35" s="25" t="s">
        <v>91</v>
      </c>
      <c r="C35" s="3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3"/>
      <c r="O35" s="33"/>
      <c r="P35" s="28" t="str">
        <f t="shared" si="1"/>
        <v/>
      </c>
      <c r="Q35" s="28"/>
      <c r="R35" s="28"/>
      <c r="S35" s="28"/>
      <c r="T35" s="28"/>
      <c r="U35" s="28"/>
      <c r="V35" s="28"/>
      <c r="W35" s="28" t="str">
        <f t="shared" si="2"/>
        <v/>
      </c>
      <c r="X35" s="28" t="str">
        <f t="shared" si="3"/>
        <v/>
      </c>
      <c r="Y35" s="28" t="str">
        <f t="shared" si="4"/>
        <v/>
      </c>
      <c r="Z35" s="28" t="str">
        <f t="shared" si="5"/>
        <v>F</v>
      </c>
      <c r="AA35" s="32"/>
      <c r="AB35" s="32"/>
      <c r="AC35" s="32"/>
      <c r="AD35" s="32"/>
      <c r="AE35" s="32"/>
      <c r="AF35" s="32"/>
    </row>
    <row r="36" ht="15.0" customHeight="1">
      <c r="A36" s="25" t="s">
        <v>92</v>
      </c>
      <c r="B36" s="25" t="s">
        <v>93</v>
      </c>
      <c r="C36" s="35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3"/>
      <c r="O36" s="33"/>
      <c r="P36" s="28" t="str">
        <f t="shared" si="1"/>
        <v/>
      </c>
      <c r="Q36" s="28"/>
      <c r="R36" s="28"/>
      <c r="S36" s="28"/>
      <c r="T36" s="28"/>
      <c r="U36" s="28"/>
      <c r="V36" s="28"/>
      <c r="W36" s="28" t="str">
        <f t="shared" si="2"/>
        <v/>
      </c>
      <c r="X36" s="28" t="str">
        <f t="shared" si="3"/>
        <v/>
      </c>
      <c r="Y36" s="28" t="str">
        <f t="shared" si="4"/>
        <v/>
      </c>
      <c r="Z36" s="28" t="str">
        <f t="shared" si="5"/>
        <v>F</v>
      </c>
      <c r="AA36" s="32"/>
      <c r="AB36" s="32"/>
      <c r="AC36" s="32"/>
      <c r="AD36" s="32"/>
      <c r="AE36" s="32"/>
      <c r="AF36" s="32"/>
    </row>
    <row r="37" ht="15.0" customHeight="1">
      <c r="A37" s="25" t="s">
        <v>94</v>
      </c>
      <c r="B37" s="25" t="s">
        <v>95</v>
      </c>
      <c r="C37" s="35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3"/>
      <c r="O37" s="34">
        <v>5.5</v>
      </c>
      <c r="P37" s="28">
        <f t="shared" si="1"/>
        <v>5.5</v>
      </c>
      <c r="Q37" s="28"/>
      <c r="R37" s="28"/>
      <c r="S37" s="28"/>
      <c r="T37" s="28"/>
      <c r="U37" s="28"/>
      <c r="V37" s="28"/>
      <c r="W37" s="28">
        <f t="shared" si="2"/>
        <v>5.5</v>
      </c>
      <c r="X37" s="28" t="str">
        <f t="shared" si="3"/>
        <v/>
      </c>
      <c r="Y37" s="28">
        <f t="shared" si="4"/>
        <v>5.5</v>
      </c>
      <c r="Z37" s="28" t="str">
        <f t="shared" si="5"/>
        <v>F</v>
      </c>
      <c r="AA37" s="32"/>
      <c r="AB37" s="32"/>
      <c r="AC37" s="32"/>
      <c r="AD37" s="32"/>
      <c r="AE37" s="32"/>
      <c r="AF37" s="32"/>
    </row>
    <row r="38" ht="15.0" customHeight="1">
      <c r="A38" s="25" t="s">
        <v>96</v>
      </c>
      <c r="B38" s="25" t="s">
        <v>97</v>
      </c>
      <c r="C38" s="35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3"/>
      <c r="O38" s="33"/>
      <c r="P38" s="28" t="str">
        <f t="shared" si="1"/>
        <v/>
      </c>
      <c r="Q38" s="28"/>
      <c r="R38" s="28"/>
      <c r="S38" s="28"/>
      <c r="T38" s="28"/>
      <c r="U38" s="28"/>
      <c r="V38" s="28"/>
      <c r="W38" s="28" t="str">
        <f t="shared" si="2"/>
        <v/>
      </c>
      <c r="X38" s="28" t="str">
        <f t="shared" si="3"/>
        <v/>
      </c>
      <c r="Y38" s="28" t="str">
        <f t="shared" si="4"/>
        <v/>
      </c>
      <c r="Z38" s="28" t="str">
        <f t="shared" si="5"/>
        <v>F</v>
      </c>
      <c r="AA38" s="32"/>
      <c r="AB38" s="32"/>
      <c r="AC38" s="32"/>
      <c r="AD38" s="32"/>
      <c r="AE38" s="32"/>
      <c r="AF38" s="32"/>
    </row>
    <row r="39" ht="15.0" customHeight="1">
      <c r="A39" s="25" t="s">
        <v>98</v>
      </c>
      <c r="B39" s="25" t="s">
        <v>99</v>
      </c>
      <c r="C39" s="3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3"/>
      <c r="O39" s="33"/>
      <c r="P39" s="28" t="str">
        <f t="shared" si="1"/>
        <v/>
      </c>
      <c r="Q39" s="28"/>
      <c r="R39" s="28"/>
      <c r="S39" s="28"/>
      <c r="T39" s="28"/>
      <c r="U39" s="28"/>
      <c r="V39" s="28"/>
      <c r="W39" s="28" t="str">
        <f t="shared" si="2"/>
        <v/>
      </c>
      <c r="X39" s="28" t="str">
        <f t="shared" si="3"/>
        <v/>
      </c>
      <c r="Y39" s="28" t="str">
        <f t="shared" si="4"/>
        <v/>
      </c>
      <c r="Z39" s="28" t="str">
        <f t="shared" si="5"/>
        <v>F</v>
      </c>
      <c r="AA39" s="32"/>
      <c r="AB39" s="32"/>
      <c r="AC39" s="32"/>
      <c r="AD39" s="32"/>
      <c r="AE39" s="32"/>
      <c r="AF39" s="32"/>
    </row>
    <row r="40" ht="15.0" customHeight="1">
      <c r="A40" s="25" t="s">
        <v>100</v>
      </c>
      <c r="B40" s="25" t="s">
        <v>101</v>
      </c>
      <c r="C40" s="3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3"/>
      <c r="O40" s="33"/>
      <c r="P40" s="28" t="str">
        <f t="shared" si="1"/>
        <v/>
      </c>
      <c r="Q40" s="28"/>
      <c r="R40" s="28"/>
      <c r="S40" s="28"/>
      <c r="T40" s="28"/>
      <c r="U40" s="28"/>
      <c r="V40" s="28"/>
      <c r="W40" s="28" t="str">
        <f t="shared" si="2"/>
        <v/>
      </c>
      <c r="X40" s="28" t="str">
        <f t="shared" si="3"/>
        <v/>
      </c>
      <c r="Y40" s="28" t="str">
        <f t="shared" si="4"/>
        <v/>
      </c>
      <c r="Z40" s="28" t="str">
        <f t="shared" si="5"/>
        <v>F</v>
      </c>
      <c r="AA40" s="32"/>
      <c r="AB40" s="32"/>
      <c r="AC40" s="32"/>
      <c r="AD40" s="32"/>
      <c r="AE40" s="32"/>
      <c r="AF40" s="32"/>
    </row>
    <row r="41" ht="15.0" customHeight="1">
      <c r="A41" s="25" t="s">
        <v>102</v>
      </c>
      <c r="B41" s="25" t="s">
        <v>103</v>
      </c>
      <c r="C41" s="35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3"/>
      <c r="O41" s="34">
        <v>22.5</v>
      </c>
      <c r="P41" s="28">
        <f t="shared" si="1"/>
        <v>22.5</v>
      </c>
      <c r="Q41" s="31">
        <v>11.0</v>
      </c>
      <c r="R41" s="31">
        <v>7.0</v>
      </c>
      <c r="S41" s="28"/>
      <c r="T41" s="28"/>
      <c r="U41" s="28"/>
      <c r="V41" s="28"/>
      <c r="W41" s="28">
        <f t="shared" si="2"/>
        <v>22.5</v>
      </c>
      <c r="X41" s="28">
        <f t="shared" si="3"/>
        <v>7</v>
      </c>
      <c r="Y41" s="28">
        <f t="shared" si="4"/>
        <v>29.5</v>
      </c>
      <c r="Z41" s="28" t="str">
        <f t="shared" si="5"/>
        <v>F</v>
      </c>
      <c r="AA41" s="32"/>
      <c r="AB41" s="32"/>
      <c r="AC41" s="32"/>
      <c r="AD41" s="32"/>
      <c r="AE41" s="32"/>
      <c r="AF41" s="32"/>
    </row>
    <row r="42" ht="15.0" customHeight="1">
      <c r="A42" s="25" t="s">
        <v>104</v>
      </c>
      <c r="B42" s="25" t="s">
        <v>105</v>
      </c>
      <c r="C42" s="35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3"/>
      <c r="O42" s="33"/>
      <c r="P42" s="28" t="str">
        <f t="shared" si="1"/>
        <v/>
      </c>
      <c r="Q42" s="28"/>
      <c r="R42" s="28"/>
      <c r="S42" s="28"/>
      <c r="T42" s="28"/>
      <c r="U42" s="28"/>
      <c r="V42" s="28"/>
      <c r="W42" s="28" t="str">
        <f t="shared" si="2"/>
        <v/>
      </c>
      <c r="X42" s="28" t="str">
        <f t="shared" si="3"/>
        <v/>
      </c>
      <c r="Y42" s="28" t="str">
        <f t="shared" si="4"/>
        <v/>
      </c>
      <c r="Z42" s="28" t="str">
        <f t="shared" si="5"/>
        <v>F</v>
      </c>
      <c r="AA42" s="32"/>
      <c r="AB42" s="32"/>
      <c r="AC42" s="32"/>
      <c r="AD42" s="32"/>
      <c r="AE42" s="32"/>
      <c r="AF42" s="32"/>
    </row>
    <row r="43" ht="15.0" customHeight="1">
      <c r="A43" s="25" t="s">
        <v>106</v>
      </c>
      <c r="B43" s="25" t="s">
        <v>107</v>
      </c>
      <c r="C43" s="35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3"/>
      <c r="O43" s="33"/>
      <c r="P43" s="28" t="str">
        <f t="shared" si="1"/>
        <v/>
      </c>
      <c r="Q43" s="28"/>
      <c r="R43" s="28"/>
      <c r="S43" s="28"/>
      <c r="T43" s="28"/>
      <c r="U43" s="28"/>
      <c r="V43" s="28"/>
      <c r="W43" s="28" t="str">
        <f t="shared" si="2"/>
        <v/>
      </c>
      <c r="X43" s="28" t="str">
        <f t="shared" si="3"/>
        <v/>
      </c>
      <c r="Y43" s="28" t="str">
        <f t="shared" si="4"/>
        <v/>
      </c>
      <c r="Z43" s="28" t="str">
        <f t="shared" si="5"/>
        <v>F</v>
      </c>
      <c r="AA43" s="32"/>
      <c r="AB43" s="32"/>
      <c r="AC43" s="32"/>
      <c r="AD43" s="32"/>
      <c r="AE43" s="32"/>
      <c r="AF43" s="32"/>
    </row>
    <row r="44" ht="15.0" customHeight="1">
      <c r="A44" s="25" t="s">
        <v>108</v>
      </c>
      <c r="B44" s="25" t="s">
        <v>109</v>
      </c>
      <c r="C44" s="35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3"/>
      <c r="O44" s="33"/>
      <c r="P44" s="28" t="str">
        <f t="shared" si="1"/>
        <v/>
      </c>
      <c r="Q44" s="28"/>
      <c r="R44" s="28"/>
      <c r="S44" s="28"/>
      <c r="T44" s="28"/>
      <c r="U44" s="28"/>
      <c r="V44" s="28"/>
      <c r="W44" s="28" t="str">
        <f t="shared" si="2"/>
        <v/>
      </c>
      <c r="X44" s="28" t="str">
        <f t="shared" si="3"/>
        <v/>
      </c>
      <c r="Y44" s="28" t="str">
        <f t="shared" si="4"/>
        <v/>
      </c>
      <c r="Z44" s="28" t="str">
        <f t="shared" si="5"/>
        <v>F</v>
      </c>
      <c r="AA44" s="32"/>
      <c r="AB44" s="32"/>
      <c r="AC44" s="32"/>
      <c r="AD44" s="32"/>
      <c r="AE44" s="32"/>
      <c r="AF44" s="32"/>
    </row>
    <row r="45" ht="15.0" customHeight="1">
      <c r="A45" s="25" t="s">
        <v>110</v>
      </c>
      <c r="B45" s="25" t="s">
        <v>111</v>
      </c>
      <c r="C45" s="35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4">
        <v>0.0</v>
      </c>
      <c r="O45" s="33"/>
      <c r="P45" s="28">
        <f t="shared" si="1"/>
        <v>0</v>
      </c>
      <c r="Q45" s="28"/>
      <c r="R45" s="28"/>
      <c r="S45" s="28"/>
      <c r="T45" s="28"/>
      <c r="U45" s="28"/>
      <c r="V45" s="28"/>
      <c r="W45" s="28">
        <f t="shared" si="2"/>
        <v>0</v>
      </c>
      <c r="X45" s="28" t="str">
        <f t="shared" si="3"/>
        <v/>
      </c>
      <c r="Y45" s="28">
        <f t="shared" si="4"/>
        <v>0</v>
      </c>
      <c r="Z45" s="28" t="str">
        <f t="shared" si="5"/>
        <v>F</v>
      </c>
      <c r="AA45" s="32"/>
      <c r="AB45" s="32"/>
      <c r="AC45" s="32"/>
      <c r="AD45" s="32"/>
      <c r="AE45" s="32"/>
      <c r="AF45" s="32"/>
    </row>
    <row r="46" ht="15.0" customHeight="1">
      <c r="A46" s="25" t="s">
        <v>112</v>
      </c>
      <c r="B46" s="25" t="s">
        <v>113</v>
      </c>
      <c r="C46" s="35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34">
        <v>6.0</v>
      </c>
      <c r="O46" s="34">
        <v>2.0</v>
      </c>
      <c r="P46" s="28">
        <f t="shared" si="1"/>
        <v>2</v>
      </c>
      <c r="Q46" s="28"/>
      <c r="R46" s="28"/>
      <c r="S46" s="28"/>
      <c r="T46" s="28"/>
      <c r="U46" s="28"/>
      <c r="V46" s="28"/>
      <c r="W46" s="28">
        <f t="shared" si="2"/>
        <v>2</v>
      </c>
      <c r="X46" s="28" t="str">
        <f t="shared" si="3"/>
        <v/>
      </c>
      <c r="Y46" s="28">
        <f t="shared" si="4"/>
        <v>2</v>
      </c>
      <c r="Z46" s="28" t="str">
        <f t="shared" si="5"/>
        <v>F</v>
      </c>
      <c r="AA46" s="32"/>
      <c r="AB46" s="32"/>
      <c r="AC46" s="32"/>
      <c r="AD46" s="32"/>
      <c r="AE46" s="32"/>
      <c r="AF46" s="32"/>
    </row>
    <row r="47" ht="15.0" customHeight="1">
      <c r="A47" s="25" t="s">
        <v>114</v>
      </c>
      <c r="B47" s="25" t="s">
        <v>115</v>
      </c>
      <c r="C47" s="35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33"/>
      <c r="O47" s="33"/>
      <c r="P47" s="28" t="str">
        <f t="shared" si="1"/>
        <v/>
      </c>
      <c r="Q47" s="28"/>
      <c r="R47" s="28"/>
      <c r="S47" s="28"/>
      <c r="T47" s="28"/>
      <c r="U47" s="28"/>
      <c r="V47" s="28"/>
      <c r="W47" s="28" t="str">
        <f t="shared" si="2"/>
        <v/>
      </c>
      <c r="X47" s="28" t="str">
        <f t="shared" si="3"/>
        <v/>
      </c>
      <c r="Y47" s="28" t="str">
        <f t="shared" si="4"/>
        <v/>
      </c>
      <c r="Z47" s="28" t="str">
        <f t="shared" si="5"/>
        <v>F</v>
      </c>
      <c r="AA47" s="32"/>
      <c r="AB47" s="32"/>
      <c r="AC47" s="32"/>
      <c r="AD47" s="32"/>
      <c r="AE47" s="32"/>
      <c r="AF47" s="32"/>
    </row>
    <row r="48" ht="15.0" customHeight="1">
      <c r="A48" s="25" t="s">
        <v>116</v>
      </c>
      <c r="B48" s="25" t="s">
        <v>117</v>
      </c>
      <c r="C48" s="35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3"/>
      <c r="O48" s="33"/>
      <c r="P48" s="28" t="str">
        <f t="shared" si="1"/>
        <v/>
      </c>
      <c r="Q48" s="28"/>
      <c r="R48" s="28"/>
      <c r="S48" s="28"/>
      <c r="T48" s="28"/>
      <c r="U48" s="28"/>
      <c r="V48" s="28"/>
      <c r="W48" s="28" t="str">
        <f t="shared" si="2"/>
        <v/>
      </c>
      <c r="X48" s="28" t="str">
        <f t="shared" si="3"/>
        <v/>
      </c>
      <c r="Y48" s="28" t="str">
        <f t="shared" si="4"/>
        <v/>
      </c>
      <c r="Z48" s="28" t="str">
        <f t="shared" si="5"/>
        <v>F</v>
      </c>
      <c r="AA48" s="32"/>
      <c r="AB48" s="32"/>
      <c r="AC48" s="32"/>
      <c r="AD48" s="32"/>
      <c r="AE48" s="32"/>
      <c r="AF48" s="32"/>
    </row>
    <row r="49" ht="15.0" customHeight="1">
      <c r="A49" s="25" t="s">
        <v>118</v>
      </c>
      <c r="B49" s="25" t="s">
        <v>119</v>
      </c>
      <c r="C49" s="35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33"/>
      <c r="O49" s="33"/>
      <c r="P49" s="28" t="str">
        <f t="shared" si="1"/>
        <v/>
      </c>
      <c r="Q49" s="28"/>
      <c r="R49" s="28"/>
      <c r="S49" s="28"/>
      <c r="T49" s="28"/>
      <c r="U49" s="28"/>
      <c r="V49" s="28"/>
      <c r="W49" s="28" t="str">
        <f t="shared" si="2"/>
        <v/>
      </c>
      <c r="X49" s="28" t="str">
        <f t="shared" si="3"/>
        <v/>
      </c>
      <c r="Y49" s="28" t="str">
        <f t="shared" si="4"/>
        <v/>
      </c>
      <c r="Z49" s="28" t="str">
        <f t="shared" si="5"/>
        <v>F</v>
      </c>
      <c r="AA49" s="32"/>
      <c r="AB49" s="32"/>
      <c r="AC49" s="32"/>
      <c r="AD49" s="32"/>
      <c r="AE49" s="32"/>
      <c r="AF49" s="32"/>
    </row>
    <row r="50" ht="15.0" customHeight="1">
      <c r="A50" s="25" t="s">
        <v>120</v>
      </c>
      <c r="B50" s="25" t="s">
        <v>121</v>
      </c>
      <c r="C50" s="35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33"/>
      <c r="O50" s="33"/>
      <c r="P50" s="28" t="str">
        <f t="shared" si="1"/>
        <v/>
      </c>
      <c r="Q50" s="28"/>
      <c r="R50" s="28"/>
      <c r="S50" s="28"/>
      <c r="T50" s="28"/>
      <c r="U50" s="28"/>
      <c r="V50" s="28"/>
      <c r="W50" s="28" t="str">
        <f t="shared" si="2"/>
        <v/>
      </c>
      <c r="X50" s="28" t="str">
        <f t="shared" si="3"/>
        <v/>
      </c>
      <c r="Y50" s="28" t="str">
        <f t="shared" si="4"/>
        <v/>
      </c>
      <c r="Z50" s="28" t="str">
        <f t="shared" si="5"/>
        <v>F</v>
      </c>
      <c r="AA50" s="32"/>
      <c r="AB50" s="32"/>
      <c r="AC50" s="32"/>
      <c r="AD50" s="32"/>
      <c r="AE50" s="32"/>
      <c r="AF50" s="32"/>
    </row>
    <row r="51" ht="15.0" customHeight="1">
      <c r="A51" s="25" t="s">
        <v>122</v>
      </c>
      <c r="B51" s="25" t="s">
        <v>123</v>
      </c>
      <c r="C51" s="35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33"/>
      <c r="O51" s="33"/>
      <c r="P51" s="28" t="str">
        <f t="shared" si="1"/>
        <v/>
      </c>
      <c r="Q51" s="28"/>
      <c r="R51" s="28"/>
      <c r="S51" s="28"/>
      <c r="T51" s="28"/>
      <c r="U51" s="28"/>
      <c r="V51" s="28"/>
      <c r="W51" s="28" t="str">
        <f t="shared" si="2"/>
        <v/>
      </c>
      <c r="X51" s="28" t="str">
        <f t="shared" si="3"/>
        <v/>
      </c>
      <c r="Y51" s="28" t="str">
        <f t="shared" si="4"/>
        <v/>
      </c>
      <c r="Z51" s="28" t="str">
        <f t="shared" si="5"/>
        <v>F</v>
      </c>
      <c r="AA51" s="32"/>
      <c r="AB51" s="32"/>
      <c r="AC51" s="32"/>
      <c r="AD51" s="32"/>
      <c r="AE51" s="32"/>
      <c r="AF51" s="32"/>
    </row>
    <row r="52" ht="15.0" customHeight="1">
      <c r="A52" s="25" t="s">
        <v>124</v>
      </c>
      <c r="B52" s="25" t="s">
        <v>125</v>
      </c>
      <c r="C52" s="35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33"/>
      <c r="O52" s="33"/>
      <c r="P52" s="28" t="str">
        <f t="shared" si="1"/>
        <v/>
      </c>
      <c r="Q52" s="28"/>
      <c r="R52" s="28"/>
      <c r="S52" s="28"/>
      <c r="T52" s="28"/>
      <c r="U52" s="28"/>
      <c r="V52" s="28"/>
      <c r="W52" s="28" t="str">
        <f t="shared" si="2"/>
        <v/>
      </c>
      <c r="X52" s="28" t="str">
        <f t="shared" si="3"/>
        <v/>
      </c>
      <c r="Y52" s="28" t="str">
        <f t="shared" si="4"/>
        <v/>
      </c>
      <c r="Z52" s="28" t="str">
        <f t="shared" si="5"/>
        <v>F</v>
      </c>
      <c r="AA52" s="32"/>
      <c r="AB52" s="32"/>
      <c r="AC52" s="32"/>
      <c r="AD52" s="32"/>
      <c r="AE52" s="32"/>
      <c r="AF52" s="32"/>
    </row>
    <row r="53" ht="15.0" customHeight="1">
      <c r="A53" s="25" t="s">
        <v>126</v>
      </c>
      <c r="B53" s="25" t="s">
        <v>127</v>
      </c>
      <c r="C53" s="35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33"/>
      <c r="O53" s="33"/>
      <c r="P53" s="28" t="str">
        <f t="shared" si="1"/>
        <v/>
      </c>
      <c r="Q53" s="28"/>
      <c r="R53" s="28"/>
      <c r="S53" s="28"/>
      <c r="T53" s="28"/>
      <c r="U53" s="28"/>
      <c r="V53" s="28"/>
      <c r="W53" s="28" t="str">
        <f t="shared" si="2"/>
        <v/>
      </c>
      <c r="X53" s="28" t="str">
        <f t="shared" si="3"/>
        <v/>
      </c>
      <c r="Y53" s="28" t="str">
        <f t="shared" si="4"/>
        <v/>
      </c>
      <c r="Z53" s="28" t="str">
        <f t="shared" si="5"/>
        <v>F</v>
      </c>
      <c r="AA53" s="32"/>
      <c r="AB53" s="32"/>
      <c r="AC53" s="32"/>
      <c r="AD53" s="32"/>
      <c r="AE53" s="32"/>
      <c r="AF53" s="32"/>
    </row>
    <row r="54" ht="15.0" customHeight="1">
      <c r="A54" s="25" t="s">
        <v>128</v>
      </c>
      <c r="B54" s="25" t="s">
        <v>129</v>
      </c>
      <c r="C54" s="35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33"/>
      <c r="O54" s="33"/>
      <c r="P54" s="28" t="str">
        <f t="shared" si="1"/>
        <v/>
      </c>
      <c r="Q54" s="28"/>
      <c r="R54" s="28"/>
      <c r="S54" s="28"/>
      <c r="T54" s="28"/>
      <c r="U54" s="28"/>
      <c r="V54" s="28"/>
      <c r="W54" s="28" t="str">
        <f t="shared" si="2"/>
        <v/>
      </c>
      <c r="X54" s="28" t="str">
        <f t="shared" si="3"/>
        <v/>
      </c>
      <c r="Y54" s="28" t="str">
        <f t="shared" si="4"/>
        <v/>
      </c>
      <c r="Z54" s="28" t="str">
        <f t="shared" si="5"/>
        <v>F</v>
      </c>
      <c r="AA54" s="32"/>
      <c r="AB54" s="32"/>
      <c r="AC54" s="32"/>
      <c r="AD54" s="32"/>
      <c r="AE54" s="32"/>
      <c r="AF54" s="32"/>
    </row>
    <row r="55" ht="15.0" customHeight="1">
      <c r="A55" s="25" t="s">
        <v>130</v>
      </c>
      <c r="B55" s="25" t="s">
        <v>131</v>
      </c>
      <c r="C55" s="35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33"/>
      <c r="O55" s="33"/>
      <c r="P55" s="28" t="str">
        <f t="shared" si="1"/>
        <v/>
      </c>
      <c r="Q55" s="28"/>
      <c r="R55" s="28"/>
      <c r="S55" s="28"/>
      <c r="T55" s="28"/>
      <c r="U55" s="28"/>
      <c r="V55" s="28"/>
      <c r="W55" s="28" t="str">
        <f t="shared" si="2"/>
        <v/>
      </c>
      <c r="X55" s="28" t="str">
        <f t="shared" si="3"/>
        <v/>
      </c>
      <c r="Y55" s="28" t="str">
        <f t="shared" si="4"/>
        <v/>
      </c>
      <c r="Z55" s="28" t="str">
        <f t="shared" si="5"/>
        <v>F</v>
      </c>
      <c r="AA55" s="32"/>
      <c r="AB55" s="32"/>
      <c r="AC55" s="32"/>
      <c r="AD55" s="32"/>
      <c r="AE55" s="32"/>
      <c r="AF55" s="32"/>
    </row>
    <row r="56" ht="15.0" customHeight="1">
      <c r="A56" s="25" t="s">
        <v>132</v>
      </c>
      <c r="B56" s="25" t="s">
        <v>133</v>
      </c>
      <c r="C56" s="35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3"/>
      <c r="O56" s="33"/>
      <c r="P56" s="28" t="str">
        <f t="shared" si="1"/>
        <v/>
      </c>
      <c r="Q56" s="28"/>
      <c r="R56" s="28"/>
      <c r="S56" s="28"/>
      <c r="T56" s="28"/>
      <c r="U56" s="28"/>
      <c r="V56" s="28"/>
      <c r="W56" s="28" t="str">
        <f t="shared" si="2"/>
        <v/>
      </c>
      <c r="X56" s="28" t="str">
        <f t="shared" si="3"/>
        <v/>
      </c>
      <c r="Y56" s="28" t="str">
        <f t="shared" si="4"/>
        <v/>
      </c>
      <c r="Z56" s="28" t="str">
        <f t="shared" si="5"/>
        <v>F</v>
      </c>
      <c r="AA56" s="32"/>
      <c r="AB56" s="32"/>
      <c r="AC56" s="32"/>
      <c r="AD56" s="32"/>
      <c r="AE56" s="32"/>
      <c r="AF56" s="32"/>
    </row>
    <row r="57" ht="15.0" customHeight="1">
      <c r="A57" s="25" t="s">
        <v>134</v>
      </c>
      <c r="B57" s="25" t="s">
        <v>135</v>
      </c>
      <c r="C57" s="35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3"/>
      <c r="O57" s="33"/>
      <c r="P57" s="28" t="str">
        <f t="shared" si="1"/>
        <v/>
      </c>
      <c r="Q57" s="28"/>
      <c r="R57" s="28"/>
      <c r="S57" s="28"/>
      <c r="T57" s="28"/>
      <c r="U57" s="28"/>
      <c r="V57" s="28"/>
      <c r="W57" s="28" t="str">
        <f t="shared" si="2"/>
        <v/>
      </c>
      <c r="X57" s="28" t="str">
        <f t="shared" si="3"/>
        <v/>
      </c>
      <c r="Y57" s="28" t="str">
        <f t="shared" si="4"/>
        <v/>
      </c>
      <c r="Z57" s="28" t="str">
        <f t="shared" si="5"/>
        <v>F</v>
      </c>
      <c r="AA57" s="32"/>
      <c r="AB57" s="32"/>
      <c r="AC57" s="32"/>
      <c r="AD57" s="32"/>
      <c r="AE57" s="32"/>
      <c r="AF57" s="32"/>
    </row>
    <row r="58" ht="15.0" customHeight="1">
      <c r="A58" s="25" t="s">
        <v>136</v>
      </c>
      <c r="B58" s="25" t="s">
        <v>137</v>
      </c>
      <c r="C58" s="35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33"/>
      <c r="O58" s="33"/>
      <c r="P58" s="28" t="str">
        <f t="shared" si="1"/>
        <v/>
      </c>
      <c r="Q58" s="28"/>
      <c r="R58" s="28"/>
      <c r="S58" s="28"/>
      <c r="T58" s="28"/>
      <c r="U58" s="28"/>
      <c r="V58" s="28"/>
      <c r="W58" s="28" t="str">
        <f t="shared" si="2"/>
        <v/>
      </c>
      <c r="X58" s="28" t="str">
        <f t="shared" si="3"/>
        <v/>
      </c>
      <c r="Y58" s="28" t="str">
        <f t="shared" si="4"/>
        <v/>
      </c>
      <c r="Z58" s="28" t="str">
        <f t="shared" si="5"/>
        <v>F</v>
      </c>
      <c r="AA58" s="32"/>
      <c r="AB58" s="32"/>
      <c r="AC58" s="32"/>
      <c r="AD58" s="32"/>
      <c r="AE58" s="32"/>
      <c r="AF58" s="32"/>
    </row>
    <row r="59" ht="15.0" customHeight="1">
      <c r="A59" s="25" t="s">
        <v>138</v>
      </c>
      <c r="B59" s="25" t="s">
        <v>139</v>
      </c>
      <c r="C59" s="35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33"/>
      <c r="O59" s="33"/>
      <c r="P59" s="28" t="str">
        <f t="shared" si="1"/>
        <v/>
      </c>
      <c r="Q59" s="28"/>
      <c r="R59" s="28"/>
      <c r="S59" s="28"/>
      <c r="T59" s="28"/>
      <c r="U59" s="28"/>
      <c r="V59" s="28"/>
      <c r="W59" s="28" t="str">
        <f t="shared" si="2"/>
        <v/>
      </c>
      <c r="X59" s="28" t="str">
        <f t="shared" si="3"/>
        <v/>
      </c>
      <c r="Y59" s="28" t="str">
        <f t="shared" si="4"/>
        <v/>
      </c>
      <c r="Z59" s="28" t="str">
        <f t="shared" si="5"/>
        <v>F</v>
      </c>
      <c r="AA59" s="32"/>
      <c r="AB59" s="32"/>
      <c r="AC59" s="32"/>
      <c r="AD59" s="32"/>
      <c r="AE59" s="32"/>
      <c r="AF59" s="32"/>
    </row>
    <row r="60" ht="15.0" customHeight="1">
      <c r="A60" s="25" t="s">
        <v>140</v>
      </c>
      <c r="B60" s="25" t="s">
        <v>141</v>
      </c>
      <c r="C60" s="3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33"/>
      <c r="O60" s="33"/>
      <c r="P60" s="28" t="str">
        <f t="shared" si="1"/>
        <v/>
      </c>
      <c r="Q60" s="28"/>
      <c r="R60" s="28"/>
      <c r="S60" s="28"/>
      <c r="T60" s="28"/>
      <c r="U60" s="28"/>
      <c r="V60" s="28"/>
      <c r="W60" s="28" t="str">
        <f t="shared" si="2"/>
        <v/>
      </c>
      <c r="X60" s="28" t="str">
        <f t="shared" si="3"/>
        <v/>
      </c>
      <c r="Y60" s="28" t="str">
        <f t="shared" si="4"/>
        <v/>
      </c>
      <c r="Z60" s="28" t="str">
        <f t="shared" si="5"/>
        <v>F</v>
      </c>
      <c r="AA60" s="32"/>
      <c r="AB60" s="32"/>
      <c r="AC60" s="32"/>
      <c r="AD60" s="32"/>
      <c r="AE60" s="32"/>
      <c r="AF60" s="32"/>
    </row>
    <row r="61" ht="15.0" customHeight="1">
      <c r="A61" s="25" t="s">
        <v>142</v>
      </c>
      <c r="B61" s="25" t="s">
        <v>143</v>
      </c>
      <c r="C61" s="35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3"/>
      <c r="O61" s="33"/>
      <c r="P61" s="28" t="str">
        <f t="shared" si="1"/>
        <v/>
      </c>
      <c r="Q61" s="28"/>
      <c r="R61" s="28"/>
      <c r="S61" s="28"/>
      <c r="T61" s="28"/>
      <c r="U61" s="28"/>
      <c r="V61" s="28"/>
      <c r="W61" s="28" t="str">
        <f t="shared" si="2"/>
        <v/>
      </c>
      <c r="X61" s="28" t="str">
        <f t="shared" si="3"/>
        <v/>
      </c>
      <c r="Y61" s="28" t="str">
        <f t="shared" si="4"/>
        <v/>
      </c>
      <c r="Z61" s="28" t="str">
        <f t="shared" si="5"/>
        <v>F</v>
      </c>
      <c r="AA61" s="32"/>
      <c r="AB61" s="32"/>
      <c r="AC61" s="32"/>
      <c r="AD61" s="32"/>
      <c r="AE61" s="32"/>
      <c r="AF61" s="32"/>
    </row>
    <row r="62" ht="15.0" customHeight="1">
      <c r="A62" s="25" t="s">
        <v>144</v>
      </c>
      <c r="B62" s="25" t="s">
        <v>145</v>
      </c>
      <c r="C62" s="35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33"/>
      <c r="O62" s="33"/>
      <c r="P62" s="28" t="str">
        <f t="shared" si="1"/>
        <v/>
      </c>
      <c r="Q62" s="28"/>
      <c r="R62" s="28"/>
      <c r="S62" s="28"/>
      <c r="T62" s="28"/>
      <c r="U62" s="28"/>
      <c r="V62" s="28"/>
      <c r="W62" s="28" t="str">
        <f t="shared" si="2"/>
        <v/>
      </c>
      <c r="X62" s="28" t="str">
        <f t="shared" si="3"/>
        <v/>
      </c>
      <c r="Y62" s="28" t="str">
        <f t="shared" si="4"/>
        <v/>
      </c>
      <c r="Z62" s="28" t="str">
        <f t="shared" si="5"/>
        <v>F</v>
      </c>
      <c r="AA62" s="32"/>
      <c r="AB62" s="32"/>
      <c r="AC62" s="32"/>
      <c r="AD62" s="32"/>
      <c r="AE62" s="32"/>
      <c r="AF62" s="32"/>
    </row>
    <row r="63" ht="15.0" customHeight="1">
      <c r="A63" s="25" t="s">
        <v>146</v>
      </c>
      <c r="B63" s="25" t="s">
        <v>147</v>
      </c>
      <c r="C63" s="35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33"/>
      <c r="O63" s="33"/>
      <c r="P63" s="28" t="str">
        <f t="shared" si="1"/>
        <v/>
      </c>
      <c r="Q63" s="28"/>
      <c r="R63" s="28"/>
      <c r="S63" s="28"/>
      <c r="T63" s="28"/>
      <c r="U63" s="28"/>
      <c r="V63" s="28"/>
      <c r="W63" s="28" t="str">
        <f t="shared" si="2"/>
        <v/>
      </c>
      <c r="X63" s="28" t="str">
        <f t="shared" si="3"/>
        <v/>
      </c>
      <c r="Y63" s="28" t="str">
        <f t="shared" si="4"/>
        <v/>
      </c>
      <c r="Z63" s="28" t="str">
        <f t="shared" si="5"/>
        <v>F</v>
      </c>
      <c r="AA63" s="32"/>
      <c r="AB63" s="32"/>
      <c r="AC63" s="32"/>
      <c r="AD63" s="32"/>
      <c r="AE63" s="32"/>
      <c r="AF63" s="32"/>
    </row>
    <row r="64" ht="15.0" customHeight="1">
      <c r="A64" s="25" t="s">
        <v>148</v>
      </c>
      <c r="B64" s="25" t="s">
        <v>149</v>
      </c>
      <c r="C64" s="35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33"/>
      <c r="O64" s="33"/>
      <c r="P64" s="28" t="str">
        <f t="shared" si="1"/>
        <v/>
      </c>
      <c r="Q64" s="28"/>
      <c r="R64" s="28"/>
      <c r="S64" s="28"/>
      <c r="T64" s="28"/>
      <c r="U64" s="28"/>
      <c r="V64" s="28"/>
      <c r="W64" s="28" t="str">
        <f t="shared" si="2"/>
        <v/>
      </c>
      <c r="X64" s="28" t="str">
        <f t="shared" si="3"/>
        <v/>
      </c>
      <c r="Y64" s="28" t="str">
        <f t="shared" si="4"/>
        <v/>
      </c>
      <c r="Z64" s="28" t="str">
        <f t="shared" si="5"/>
        <v>F</v>
      </c>
      <c r="AA64" s="32"/>
      <c r="AB64" s="32"/>
      <c r="AC64" s="32"/>
      <c r="AD64" s="32"/>
      <c r="AE64" s="32"/>
      <c r="AF64" s="32"/>
    </row>
    <row r="65" ht="15.0" customHeight="1">
      <c r="A65" s="25" t="s">
        <v>150</v>
      </c>
      <c r="B65" s="25" t="s">
        <v>151</v>
      </c>
      <c r="C65" s="35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33"/>
      <c r="O65" s="33"/>
      <c r="P65" s="28" t="str">
        <f t="shared" si="1"/>
        <v/>
      </c>
      <c r="Q65" s="28"/>
      <c r="R65" s="28"/>
      <c r="S65" s="28"/>
      <c r="T65" s="28"/>
      <c r="U65" s="28"/>
      <c r="V65" s="28"/>
      <c r="W65" s="28" t="str">
        <f t="shared" si="2"/>
        <v/>
      </c>
      <c r="X65" s="28" t="str">
        <f t="shared" si="3"/>
        <v/>
      </c>
      <c r="Y65" s="28" t="str">
        <f t="shared" si="4"/>
        <v/>
      </c>
      <c r="Z65" s="28" t="str">
        <f t="shared" si="5"/>
        <v>F</v>
      </c>
      <c r="AA65" s="32"/>
      <c r="AB65" s="32"/>
      <c r="AC65" s="32"/>
      <c r="AD65" s="32"/>
      <c r="AE65" s="32"/>
      <c r="AF65" s="32"/>
    </row>
    <row r="66" ht="15.0" customHeight="1">
      <c r="A66" s="25" t="s">
        <v>152</v>
      </c>
      <c r="B66" s="25" t="s">
        <v>153</v>
      </c>
      <c r="C66" s="35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33"/>
      <c r="O66" s="33"/>
      <c r="P66" s="28" t="str">
        <f t="shared" si="1"/>
        <v/>
      </c>
      <c r="Q66" s="28"/>
      <c r="R66" s="28"/>
      <c r="S66" s="28"/>
      <c r="T66" s="28"/>
      <c r="U66" s="28"/>
      <c r="V66" s="28"/>
      <c r="W66" s="28" t="str">
        <f t="shared" si="2"/>
        <v/>
      </c>
      <c r="X66" s="28" t="str">
        <f t="shared" si="3"/>
        <v/>
      </c>
      <c r="Y66" s="28" t="str">
        <f t="shared" si="4"/>
        <v/>
      </c>
      <c r="Z66" s="28" t="str">
        <f t="shared" si="5"/>
        <v>F</v>
      </c>
      <c r="AA66" s="32"/>
      <c r="AB66" s="32"/>
      <c r="AC66" s="32"/>
      <c r="AD66" s="32"/>
      <c r="AE66" s="32"/>
      <c r="AF66" s="32"/>
    </row>
    <row r="67" ht="15.0" customHeight="1">
      <c r="A67" s="25" t="s">
        <v>154</v>
      </c>
      <c r="B67" s="25" t="s">
        <v>155</v>
      </c>
      <c r="C67" s="35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33"/>
      <c r="O67" s="33"/>
      <c r="P67" s="28" t="str">
        <f t="shared" si="1"/>
        <v/>
      </c>
      <c r="Q67" s="28"/>
      <c r="R67" s="28"/>
      <c r="S67" s="28"/>
      <c r="T67" s="28"/>
      <c r="U67" s="28"/>
      <c r="V67" s="28"/>
      <c r="W67" s="28" t="str">
        <f t="shared" si="2"/>
        <v/>
      </c>
      <c r="X67" s="28" t="str">
        <f t="shared" si="3"/>
        <v/>
      </c>
      <c r="Y67" s="28" t="str">
        <f t="shared" si="4"/>
        <v/>
      </c>
      <c r="Z67" s="28" t="str">
        <f t="shared" si="5"/>
        <v>F</v>
      </c>
      <c r="AA67" s="32"/>
      <c r="AB67" s="32"/>
      <c r="AC67" s="32"/>
      <c r="AD67" s="32"/>
      <c r="AE67" s="32"/>
      <c r="AF67" s="32"/>
    </row>
    <row r="68" ht="15.0" customHeight="1">
      <c r="A68" s="25" t="s">
        <v>156</v>
      </c>
      <c r="B68" s="25" t="s">
        <v>157</v>
      </c>
      <c r="C68" s="35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3"/>
      <c r="O68" s="33"/>
      <c r="P68" s="28" t="str">
        <f t="shared" si="1"/>
        <v/>
      </c>
      <c r="Q68" s="28"/>
      <c r="R68" s="28"/>
      <c r="S68" s="28"/>
      <c r="T68" s="28"/>
      <c r="U68" s="28"/>
      <c r="V68" s="28"/>
      <c r="W68" s="28" t="str">
        <f t="shared" si="2"/>
        <v/>
      </c>
      <c r="X68" s="28" t="str">
        <f t="shared" si="3"/>
        <v/>
      </c>
      <c r="Y68" s="28" t="str">
        <f t="shared" si="4"/>
        <v/>
      </c>
      <c r="Z68" s="28" t="str">
        <f t="shared" si="5"/>
        <v>F</v>
      </c>
      <c r="AA68" s="32"/>
      <c r="AB68" s="32"/>
      <c r="AC68" s="32"/>
      <c r="AD68" s="32"/>
      <c r="AE68" s="32"/>
      <c r="AF68" s="32"/>
    </row>
    <row r="69" ht="15.0" customHeight="1">
      <c r="A69" s="25" t="s">
        <v>158</v>
      </c>
      <c r="B69" s="25" t="s">
        <v>159</v>
      </c>
      <c r="C69" s="35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33"/>
      <c r="O69" s="33"/>
      <c r="P69" s="28" t="str">
        <f t="shared" si="1"/>
        <v/>
      </c>
      <c r="Q69" s="28"/>
      <c r="R69" s="28"/>
      <c r="S69" s="28"/>
      <c r="T69" s="28"/>
      <c r="U69" s="28"/>
      <c r="V69" s="28"/>
      <c r="W69" s="28" t="str">
        <f t="shared" si="2"/>
        <v/>
      </c>
      <c r="X69" s="28" t="str">
        <f t="shared" si="3"/>
        <v/>
      </c>
      <c r="Y69" s="28" t="str">
        <f t="shared" si="4"/>
        <v/>
      </c>
      <c r="Z69" s="28" t="str">
        <f t="shared" si="5"/>
        <v>F</v>
      </c>
      <c r="AA69" s="32"/>
      <c r="AB69" s="32"/>
      <c r="AC69" s="32"/>
      <c r="AD69" s="32"/>
      <c r="AE69" s="32"/>
      <c r="AF69" s="32"/>
    </row>
    <row r="70" ht="15.0" customHeight="1">
      <c r="A70" s="25" t="s">
        <v>160</v>
      </c>
      <c r="B70" s="25" t="s">
        <v>161</v>
      </c>
      <c r="C70" s="35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33"/>
      <c r="O70" s="33"/>
      <c r="P70" s="28" t="str">
        <f t="shared" si="1"/>
        <v/>
      </c>
      <c r="Q70" s="28"/>
      <c r="R70" s="28"/>
      <c r="S70" s="28"/>
      <c r="T70" s="28"/>
      <c r="U70" s="28"/>
      <c r="V70" s="28"/>
      <c r="W70" s="28" t="str">
        <f t="shared" si="2"/>
        <v/>
      </c>
      <c r="X70" s="28" t="str">
        <f t="shared" si="3"/>
        <v/>
      </c>
      <c r="Y70" s="28" t="str">
        <f t="shared" si="4"/>
        <v/>
      </c>
      <c r="Z70" s="28" t="str">
        <f t="shared" si="5"/>
        <v>F</v>
      </c>
      <c r="AA70" s="32"/>
      <c r="AB70" s="32"/>
      <c r="AC70" s="32"/>
      <c r="AD70" s="32"/>
      <c r="AE70" s="32"/>
      <c r="AF70" s="32"/>
    </row>
    <row r="71" ht="15.0" customHeight="1">
      <c r="A71" s="25" t="s">
        <v>162</v>
      </c>
      <c r="B71" s="25" t="s">
        <v>163</v>
      </c>
      <c r="C71" s="35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33"/>
      <c r="O71" s="33"/>
      <c r="P71" s="28" t="str">
        <f t="shared" si="1"/>
        <v/>
      </c>
      <c r="Q71" s="28"/>
      <c r="R71" s="28"/>
      <c r="S71" s="28"/>
      <c r="T71" s="28"/>
      <c r="U71" s="28"/>
      <c r="V71" s="28"/>
      <c r="W71" s="28" t="str">
        <f t="shared" si="2"/>
        <v/>
      </c>
      <c r="X71" s="28" t="str">
        <f t="shared" si="3"/>
        <v/>
      </c>
      <c r="Y71" s="28" t="str">
        <f t="shared" si="4"/>
        <v/>
      </c>
      <c r="Z71" s="28" t="str">
        <f t="shared" si="5"/>
        <v>F</v>
      </c>
      <c r="AA71" s="32"/>
      <c r="AB71" s="32"/>
      <c r="AC71" s="32"/>
      <c r="AD71" s="32"/>
      <c r="AE71" s="32"/>
      <c r="AF71" s="32"/>
    </row>
    <row r="72" ht="15.0" customHeight="1">
      <c r="A72" s="25" t="s">
        <v>164</v>
      </c>
      <c r="B72" s="25" t="s">
        <v>165</v>
      </c>
      <c r="C72" s="35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33"/>
      <c r="O72" s="33"/>
      <c r="P72" s="28" t="str">
        <f t="shared" si="1"/>
        <v/>
      </c>
      <c r="Q72" s="28"/>
      <c r="R72" s="28"/>
      <c r="S72" s="28"/>
      <c r="T72" s="28"/>
      <c r="U72" s="28"/>
      <c r="V72" s="28"/>
      <c r="W72" s="28" t="str">
        <f t="shared" si="2"/>
        <v/>
      </c>
      <c r="X72" s="28" t="str">
        <f t="shared" si="3"/>
        <v/>
      </c>
      <c r="Y72" s="28" t="str">
        <f t="shared" si="4"/>
        <v/>
      </c>
      <c r="Z72" s="28" t="str">
        <f t="shared" si="5"/>
        <v>F</v>
      </c>
      <c r="AA72" s="32"/>
      <c r="AB72" s="32"/>
      <c r="AC72" s="32"/>
      <c r="AD72" s="32"/>
      <c r="AE72" s="32"/>
      <c r="AF72" s="32"/>
    </row>
    <row r="73" ht="15.0" customHeight="1">
      <c r="A73" s="25" t="s">
        <v>166</v>
      </c>
      <c r="B73" s="25" t="s">
        <v>167</v>
      </c>
      <c r="C73" s="35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33"/>
      <c r="O73" s="33"/>
      <c r="P73" s="28" t="str">
        <f t="shared" si="1"/>
        <v/>
      </c>
      <c r="Q73" s="28"/>
      <c r="R73" s="28"/>
      <c r="S73" s="28"/>
      <c r="T73" s="28"/>
      <c r="U73" s="28"/>
      <c r="V73" s="28"/>
      <c r="W73" s="28" t="str">
        <f t="shared" si="2"/>
        <v/>
      </c>
      <c r="X73" s="28" t="str">
        <f t="shared" si="3"/>
        <v/>
      </c>
      <c r="Y73" s="28" t="str">
        <f t="shared" si="4"/>
        <v/>
      </c>
      <c r="Z73" s="28" t="str">
        <f t="shared" si="5"/>
        <v>F</v>
      </c>
      <c r="AA73" s="32"/>
      <c r="AB73" s="32"/>
      <c r="AC73" s="32"/>
      <c r="AD73" s="32"/>
      <c r="AE73" s="32"/>
      <c r="AF73" s="32"/>
    </row>
    <row r="74" ht="15.0" customHeight="1">
      <c r="A74" s="25" t="s">
        <v>168</v>
      </c>
      <c r="B74" s="25" t="s">
        <v>169</v>
      </c>
      <c r="C74" s="35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33"/>
      <c r="O74" s="33"/>
      <c r="P74" s="28" t="str">
        <f t="shared" si="1"/>
        <v/>
      </c>
      <c r="Q74" s="28"/>
      <c r="R74" s="28"/>
      <c r="S74" s="28"/>
      <c r="T74" s="28"/>
      <c r="U74" s="28"/>
      <c r="V74" s="28"/>
      <c r="W74" s="28" t="str">
        <f t="shared" si="2"/>
        <v/>
      </c>
      <c r="X74" s="28" t="str">
        <f t="shared" si="3"/>
        <v/>
      </c>
      <c r="Y74" s="28" t="str">
        <f t="shared" si="4"/>
        <v/>
      </c>
      <c r="Z74" s="28" t="str">
        <f t="shared" si="5"/>
        <v>F</v>
      </c>
      <c r="AA74" s="32"/>
      <c r="AB74" s="32"/>
      <c r="AC74" s="32"/>
      <c r="AD74" s="32"/>
      <c r="AE74" s="32"/>
      <c r="AF74" s="32"/>
    </row>
    <row r="75" ht="15.0" customHeight="1">
      <c r="A75" s="25" t="s">
        <v>170</v>
      </c>
      <c r="B75" s="25" t="s">
        <v>171</v>
      </c>
      <c r="C75" s="35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34">
        <v>22.0</v>
      </c>
      <c r="O75" s="33"/>
      <c r="P75" s="28">
        <f t="shared" si="1"/>
        <v>22</v>
      </c>
      <c r="Q75" s="31">
        <v>28.0</v>
      </c>
      <c r="R75" s="28"/>
      <c r="S75" s="28"/>
      <c r="T75" s="28"/>
      <c r="U75" s="28"/>
      <c r="V75" s="28"/>
      <c r="W75" s="28">
        <f t="shared" si="2"/>
        <v>22</v>
      </c>
      <c r="X75" s="28">
        <f t="shared" si="3"/>
        <v>28</v>
      </c>
      <c r="Y75" s="28">
        <f t="shared" si="4"/>
        <v>50</v>
      </c>
      <c r="Z75" s="28" t="str">
        <f t="shared" si="5"/>
        <v>E</v>
      </c>
      <c r="AA75" s="32"/>
      <c r="AB75" s="32"/>
      <c r="AC75" s="32"/>
      <c r="AD75" s="32"/>
      <c r="AE75" s="32"/>
      <c r="AF75" s="32"/>
    </row>
    <row r="76" ht="15.0" customHeight="1">
      <c r="A76" s="25" t="s">
        <v>172</v>
      </c>
      <c r="B76" s="25" t="s">
        <v>173</v>
      </c>
      <c r="C76" s="35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3"/>
      <c r="O76" s="33"/>
      <c r="P76" s="28" t="str">
        <f t="shared" si="1"/>
        <v/>
      </c>
      <c r="Q76" s="28"/>
      <c r="R76" s="28"/>
      <c r="S76" s="28"/>
      <c r="T76" s="28"/>
      <c r="U76" s="28"/>
      <c r="V76" s="28"/>
      <c r="W76" s="28" t="str">
        <f t="shared" si="2"/>
        <v/>
      </c>
      <c r="X76" s="28" t="str">
        <f t="shared" si="3"/>
        <v/>
      </c>
      <c r="Y76" s="28" t="str">
        <f t="shared" si="4"/>
        <v/>
      </c>
      <c r="Z76" s="28" t="str">
        <f t="shared" si="5"/>
        <v>F</v>
      </c>
      <c r="AA76" s="32"/>
      <c r="AB76" s="32"/>
      <c r="AC76" s="32"/>
      <c r="AD76" s="32"/>
      <c r="AE76" s="32"/>
      <c r="AF76" s="32"/>
    </row>
    <row r="77" ht="15.0" customHeight="1">
      <c r="A77" s="25" t="s">
        <v>174</v>
      </c>
      <c r="B77" s="25" t="s">
        <v>175</v>
      </c>
      <c r="C77" s="35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4">
        <v>18.0</v>
      </c>
      <c r="O77" s="33"/>
      <c r="P77" s="28">
        <f t="shared" si="1"/>
        <v>18</v>
      </c>
      <c r="Q77" s="31">
        <v>22.0</v>
      </c>
      <c r="R77" s="28"/>
      <c r="S77" s="28"/>
      <c r="T77" s="28"/>
      <c r="U77" s="28"/>
      <c r="V77" s="28"/>
      <c r="W77" s="28">
        <f t="shared" si="2"/>
        <v>18</v>
      </c>
      <c r="X77" s="28">
        <f t="shared" si="3"/>
        <v>22</v>
      </c>
      <c r="Y77" s="28">
        <f t="shared" si="4"/>
        <v>40</v>
      </c>
      <c r="Z77" s="28" t="str">
        <f t="shared" si="5"/>
        <v>F</v>
      </c>
      <c r="AA77" s="32"/>
      <c r="AB77" s="32"/>
      <c r="AC77" s="32"/>
      <c r="AD77" s="32"/>
      <c r="AE77" s="32"/>
      <c r="AF77" s="32"/>
    </row>
    <row r="78" ht="15.0" customHeight="1">
      <c r="A78" s="25" t="s">
        <v>176</v>
      </c>
      <c r="B78" s="25" t="s">
        <v>177</v>
      </c>
      <c r="C78" s="35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3"/>
      <c r="O78" s="33"/>
      <c r="P78" s="28" t="str">
        <f t="shared" si="1"/>
        <v/>
      </c>
      <c r="Q78" s="28"/>
      <c r="R78" s="28"/>
      <c r="S78" s="28"/>
      <c r="T78" s="28"/>
      <c r="U78" s="28"/>
      <c r="V78" s="28"/>
      <c r="W78" s="28" t="str">
        <f t="shared" si="2"/>
        <v/>
      </c>
      <c r="X78" s="28" t="str">
        <f t="shared" si="3"/>
        <v/>
      </c>
      <c r="Y78" s="28" t="str">
        <f t="shared" si="4"/>
        <v/>
      </c>
      <c r="Z78" s="28" t="str">
        <f t="shared" si="5"/>
        <v>F</v>
      </c>
      <c r="AA78" s="32"/>
      <c r="AB78" s="32"/>
      <c r="AC78" s="32"/>
      <c r="AD78" s="32"/>
      <c r="AE78" s="32"/>
      <c r="AF78" s="32"/>
    </row>
    <row r="79" ht="15.0" customHeight="1">
      <c r="A79" s="25" t="s">
        <v>178</v>
      </c>
      <c r="B79" s="25" t="s">
        <v>179</v>
      </c>
      <c r="C79" s="35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33"/>
      <c r="O79" s="33"/>
      <c r="P79" s="28" t="str">
        <f t="shared" si="1"/>
        <v/>
      </c>
      <c r="Q79" s="28"/>
      <c r="R79" s="28"/>
      <c r="S79" s="28"/>
      <c r="T79" s="28"/>
      <c r="U79" s="28"/>
      <c r="V79" s="28"/>
      <c r="W79" s="28" t="str">
        <f t="shared" si="2"/>
        <v/>
      </c>
      <c r="X79" s="28" t="str">
        <f t="shared" si="3"/>
        <v/>
      </c>
      <c r="Y79" s="28" t="str">
        <f t="shared" si="4"/>
        <v/>
      </c>
      <c r="Z79" s="28" t="str">
        <f t="shared" si="5"/>
        <v>F</v>
      </c>
      <c r="AA79" s="32"/>
      <c r="AB79" s="32"/>
      <c r="AC79" s="32"/>
      <c r="AD79" s="32"/>
      <c r="AE79" s="32"/>
      <c r="AF79" s="32"/>
    </row>
    <row r="80" ht="15.0" customHeight="1">
      <c r="A80" s="25" t="s">
        <v>180</v>
      </c>
      <c r="B80" s="25" t="s">
        <v>181</v>
      </c>
      <c r="C80" s="35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34">
        <v>18.0</v>
      </c>
      <c r="O80" s="33"/>
      <c r="P80" s="28">
        <f t="shared" si="1"/>
        <v>18</v>
      </c>
      <c r="Q80" s="31">
        <v>4.0</v>
      </c>
      <c r="R80" s="31">
        <v>33.0</v>
      </c>
      <c r="S80" s="28"/>
      <c r="T80" s="28"/>
      <c r="U80" s="28"/>
      <c r="V80" s="28"/>
      <c r="W80" s="28">
        <f t="shared" si="2"/>
        <v>18</v>
      </c>
      <c r="X80" s="28">
        <f t="shared" si="3"/>
        <v>33</v>
      </c>
      <c r="Y80" s="28">
        <f t="shared" si="4"/>
        <v>51</v>
      </c>
      <c r="Z80" s="28" t="str">
        <f t="shared" si="5"/>
        <v>E</v>
      </c>
      <c r="AA80" s="32"/>
      <c r="AB80" s="32"/>
      <c r="AC80" s="32"/>
      <c r="AD80" s="32"/>
      <c r="AE80" s="32"/>
      <c r="AF80" s="32"/>
    </row>
    <row r="81" ht="15.0" customHeight="1">
      <c r="A81" s="25" t="s">
        <v>182</v>
      </c>
      <c r="B81" s="25" t="s">
        <v>183</v>
      </c>
      <c r="C81" s="35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34">
        <v>11.0</v>
      </c>
      <c r="O81" s="34">
        <v>19.0</v>
      </c>
      <c r="P81" s="28">
        <f t="shared" si="1"/>
        <v>19</v>
      </c>
      <c r="Q81" s="31">
        <v>7.0</v>
      </c>
      <c r="R81" s="31">
        <v>26.0</v>
      </c>
      <c r="S81" s="28"/>
      <c r="T81" s="28"/>
      <c r="U81" s="28"/>
      <c r="V81" s="28"/>
      <c r="W81" s="28">
        <f t="shared" si="2"/>
        <v>19</v>
      </c>
      <c r="X81" s="28">
        <f t="shared" si="3"/>
        <v>26</v>
      </c>
      <c r="Y81" s="28">
        <f t="shared" si="4"/>
        <v>45</v>
      </c>
      <c r="Z81" s="28" t="str">
        <f t="shared" si="5"/>
        <v>F</v>
      </c>
      <c r="AA81" s="32"/>
      <c r="AB81" s="32"/>
      <c r="AC81" s="32"/>
      <c r="AD81" s="32"/>
      <c r="AE81" s="32"/>
      <c r="AF81" s="32"/>
    </row>
    <row r="82" ht="15.0" customHeight="1">
      <c r="A82" s="25" t="s">
        <v>184</v>
      </c>
      <c r="B82" s="25" t="s">
        <v>185</v>
      </c>
      <c r="C82" s="35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34">
        <v>7.0</v>
      </c>
      <c r="O82" s="34">
        <v>27.0</v>
      </c>
      <c r="P82" s="28">
        <f t="shared" si="1"/>
        <v>27</v>
      </c>
      <c r="Q82" s="31">
        <v>30.0</v>
      </c>
      <c r="R82" s="28"/>
      <c r="S82" s="28"/>
      <c r="T82" s="28"/>
      <c r="U82" s="28"/>
      <c r="V82" s="28"/>
      <c r="W82" s="28">
        <f t="shared" si="2"/>
        <v>27</v>
      </c>
      <c r="X82" s="28">
        <f t="shared" si="3"/>
        <v>30</v>
      </c>
      <c r="Y82" s="28">
        <f t="shared" si="4"/>
        <v>57</v>
      </c>
      <c r="Z82" s="28" t="str">
        <f t="shared" si="5"/>
        <v>E</v>
      </c>
      <c r="AA82" s="32"/>
      <c r="AB82" s="32"/>
      <c r="AC82" s="32"/>
      <c r="AD82" s="32"/>
      <c r="AE82" s="32"/>
      <c r="AF82" s="32"/>
    </row>
    <row r="83" ht="15.0" customHeight="1">
      <c r="A83" s="25" t="s">
        <v>186</v>
      </c>
      <c r="B83" s="25" t="s">
        <v>187</v>
      </c>
      <c r="C83" s="35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34">
        <v>33.0</v>
      </c>
      <c r="O83" s="33"/>
      <c r="P83" s="28">
        <f t="shared" si="1"/>
        <v>33</v>
      </c>
      <c r="Q83" s="31">
        <v>47.0</v>
      </c>
      <c r="R83" s="28"/>
      <c r="S83" s="28"/>
      <c r="T83" s="28"/>
      <c r="U83" s="28"/>
      <c r="V83" s="28"/>
      <c r="W83" s="28">
        <f t="shared" si="2"/>
        <v>33</v>
      </c>
      <c r="X83" s="28">
        <f t="shared" si="3"/>
        <v>47</v>
      </c>
      <c r="Y83" s="28">
        <f t="shared" si="4"/>
        <v>80</v>
      </c>
      <c r="Z83" s="28" t="str">
        <f t="shared" si="5"/>
        <v>B</v>
      </c>
      <c r="AA83" s="32"/>
      <c r="AB83" s="32"/>
      <c r="AC83" s="32"/>
      <c r="AD83" s="32"/>
      <c r="AE83" s="32"/>
      <c r="AF83" s="32"/>
    </row>
    <row r="84" ht="15.0" customHeight="1">
      <c r="A84" s="25" t="s">
        <v>188</v>
      </c>
      <c r="B84" s="25" t="s">
        <v>189</v>
      </c>
      <c r="C84" s="35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34">
        <v>17.0</v>
      </c>
      <c r="O84" s="34">
        <v>23.0</v>
      </c>
      <c r="P84" s="28">
        <f t="shared" si="1"/>
        <v>23</v>
      </c>
      <c r="Q84" s="31">
        <v>11.0</v>
      </c>
      <c r="R84" s="31">
        <v>12.0</v>
      </c>
      <c r="S84" s="28"/>
      <c r="T84" s="31">
        <v>24.0</v>
      </c>
      <c r="U84" s="28"/>
      <c r="V84" s="28"/>
      <c r="W84" s="28">
        <f t="shared" si="2"/>
        <v>23</v>
      </c>
      <c r="X84" s="28">
        <f t="shared" si="3"/>
        <v>24</v>
      </c>
      <c r="Y84" s="28">
        <f t="shared" si="4"/>
        <v>47</v>
      </c>
      <c r="Z84" s="28" t="str">
        <f t="shared" si="5"/>
        <v>F</v>
      </c>
      <c r="AA84" s="32"/>
      <c r="AB84" s="32"/>
      <c r="AC84" s="32"/>
      <c r="AD84" s="32"/>
      <c r="AE84" s="32"/>
      <c r="AF84" s="32"/>
    </row>
    <row r="85" ht="15.0" customHeight="1">
      <c r="A85" s="25" t="s">
        <v>190</v>
      </c>
      <c r="B85" s="25" t="s">
        <v>191</v>
      </c>
      <c r="C85" s="35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33"/>
      <c r="O85" s="33"/>
      <c r="P85" s="28" t="str">
        <f t="shared" si="1"/>
        <v/>
      </c>
      <c r="Q85" s="28"/>
      <c r="R85" s="28"/>
      <c r="S85" s="28"/>
      <c r="T85" s="28"/>
      <c r="U85" s="28"/>
      <c r="V85" s="28"/>
      <c r="W85" s="28" t="str">
        <f t="shared" si="2"/>
        <v/>
      </c>
      <c r="X85" s="28" t="str">
        <f t="shared" si="3"/>
        <v/>
      </c>
      <c r="Y85" s="28" t="str">
        <f t="shared" si="4"/>
        <v/>
      </c>
      <c r="Z85" s="28" t="str">
        <f t="shared" si="5"/>
        <v>F</v>
      </c>
      <c r="AA85" s="32"/>
      <c r="AB85" s="32"/>
      <c r="AC85" s="32"/>
      <c r="AD85" s="32"/>
      <c r="AE85" s="32"/>
      <c r="AF85" s="32"/>
    </row>
    <row r="86" ht="15.0" customHeight="1">
      <c r="A86" s="25" t="s">
        <v>192</v>
      </c>
      <c r="B86" s="25" t="s">
        <v>193</v>
      </c>
      <c r="C86" s="35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34">
        <v>25.0</v>
      </c>
      <c r="O86" s="33"/>
      <c r="P86" s="28">
        <f t="shared" si="1"/>
        <v>25</v>
      </c>
      <c r="Q86" s="31">
        <v>1.0</v>
      </c>
      <c r="R86" s="31">
        <v>25.0</v>
      </c>
      <c r="S86" s="28"/>
      <c r="T86" s="28"/>
      <c r="U86" s="28"/>
      <c r="V86" s="28"/>
      <c r="W86" s="28">
        <f t="shared" si="2"/>
        <v>25</v>
      </c>
      <c r="X86" s="28">
        <f t="shared" si="3"/>
        <v>25</v>
      </c>
      <c r="Y86" s="28">
        <f t="shared" si="4"/>
        <v>50</v>
      </c>
      <c r="Z86" s="28" t="str">
        <f t="shared" si="5"/>
        <v>E</v>
      </c>
      <c r="AA86" s="32"/>
      <c r="AB86" s="32"/>
      <c r="AC86" s="32"/>
      <c r="AD86" s="32"/>
      <c r="AE86" s="32"/>
      <c r="AF86" s="32"/>
    </row>
    <row r="87" ht="15.0" customHeight="1">
      <c r="A87" s="25" t="s">
        <v>194</v>
      </c>
      <c r="B87" s="25" t="s">
        <v>195</v>
      </c>
      <c r="C87" s="35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33"/>
      <c r="O87" s="34">
        <v>20.0</v>
      </c>
      <c r="P87" s="28">
        <f t="shared" si="1"/>
        <v>20</v>
      </c>
      <c r="Q87" s="31">
        <v>2.0</v>
      </c>
      <c r="R87" s="28"/>
      <c r="S87" s="28"/>
      <c r="T87" s="31">
        <v>0.0</v>
      </c>
      <c r="U87" s="28"/>
      <c r="V87" s="28"/>
      <c r="W87" s="28">
        <f t="shared" si="2"/>
        <v>20</v>
      </c>
      <c r="X87" s="28">
        <f t="shared" si="3"/>
        <v>0</v>
      </c>
      <c r="Y87" s="28">
        <f t="shared" si="4"/>
        <v>20</v>
      </c>
      <c r="Z87" s="28" t="str">
        <f t="shared" si="5"/>
        <v>F</v>
      </c>
      <c r="AA87" s="32"/>
      <c r="AB87" s="32"/>
      <c r="AC87" s="32"/>
      <c r="AD87" s="32"/>
      <c r="AE87" s="32"/>
      <c r="AF87" s="32"/>
    </row>
    <row r="88" ht="15.0" customHeight="1">
      <c r="A88" s="25" t="s">
        <v>196</v>
      </c>
      <c r="B88" s="25" t="s">
        <v>197</v>
      </c>
      <c r="C88" s="35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33"/>
      <c r="O88" s="33"/>
      <c r="P88" s="28" t="str">
        <f t="shared" si="1"/>
        <v/>
      </c>
      <c r="Q88" s="28"/>
      <c r="R88" s="28"/>
      <c r="S88" s="28"/>
      <c r="T88" s="28"/>
      <c r="U88" s="28"/>
      <c r="V88" s="28"/>
      <c r="W88" s="28" t="str">
        <f t="shared" si="2"/>
        <v/>
      </c>
      <c r="X88" s="28" t="str">
        <f t="shared" si="3"/>
        <v/>
      </c>
      <c r="Y88" s="28" t="str">
        <f t="shared" si="4"/>
        <v/>
      </c>
      <c r="Z88" s="28" t="str">
        <f t="shared" si="5"/>
        <v>F</v>
      </c>
      <c r="AA88" s="32"/>
      <c r="AB88" s="32"/>
      <c r="AC88" s="32"/>
      <c r="AD88" s="32"/>
      <c r="AE88" s="32"/>
      <c r="AF88" s="32"/>
    </row>
    <row r="89" ht="15.0" customHeight="1">
      <c r="A89" s="25" t="s">
        <v>198</v>
      </c>
      <c r="B89" s="25" t="s">
        <v>199</v>
      </c>
      <c r="C89" s="35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33"/>
      <c r="O89" s="33"/>
      <c r="P89" s="28" t="str">
        <f t="shared" si="1"/>
        <v/>
      </c>
      <c r="Q89" s="28"/>
      <c r="R89" s="28"/>
      <c r="S89" s="28"/>
      <c r="T89" s="28"/>
      <c r="U89" s="28"/>
      <c r="V89" s="28"/>
      <c r="W89" s="28" t="str">
        <f t="shared" si="2"/>
        <v/>
      </c>
      <c r="X89" s="28" t="str">
        <f t="shared" si="3"/>
        <v/>
      </c>
      <c r="Y89" s="28" t="str">
        <f t="shared" si="4"/>
        <v/>
      </c>
      <c r="Z89" s="28" t="str">
        <f t="shared" si="5"/>
        <v>F</v>
      </c>
      <c r="AA89" s="32"/>
      <c r="AB89" s="32"/>
      <c r="AC89" s="32"/>
      <c r="AD89" s="32"/>
      <c r="AE89" s="32"/>
      <c r="AF89" s="32"/>
    </row>
    <row r="90" ht="15.0" customHeight="1">
      <c r="A90" s="25" t="s">
        <v>200</v>
      </c>
      <c r="B90" s="25" t="s">
        <v>201</v>
      </c>
      <c r="C90" s="35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3"/>
      <c r="O90" s="34">
        <v>14.0</v>
      </c>
      <c r="P90" s="28">
        <f t="shared" si="1"/>
        <v>14</v>
      </c>
      <c r="Q90" s="28"/>
      <c r="R90" s="28"/>
      <c r="S90" s="28"/>
      <c r="T90" s="28"/>
      <c r="U90" s="28"/>
      <c r="V90" s="28"/>
      <c r="W90" s="28">
        <f t="shared" si="2"/>
        <v>14</v>
      </c>
      <c r="X90" s="28" t="str">
        <f t="shared" si="3"/>
        <v/>
      </c>
      <c r="Y90" s="28">
        <f t="shared" si="4"/>
        <v>14</v>
      </c>
      <c r="Z90" s="28" t="str">
        <f t="shared" si="5"/>
        <v>F</v>
      </c>
      <c r="AA90" s="32"/>
      <c r="AB90" s="32"/>
      <c r="AC90" s="32"/>
      <c r="AD90" s="32"/>
      <c r="AE90" s="32"/>
      <c r="AF90" s="32"/>
    </row>
    <row r="91" ht="15.0" customHeight="1">
      <c r="A91" s="25" t="s">
        <v>202</v>
      </c>
      <c r="B91" s="25" t="s">
        <v>203</v>
      </c>
      <c r="C91" s="35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33"/>
      <c r="O91" s="33"/>
      <c r="P91" s="28" t="str">
        <f t="shared" si="1"/>
        <v/>
      </c>
      <c r="Q91" s="28"/>
      <c r="R91" s="28"/>
      <c r="S91" s="28"/>
      <c r="T91" s="28"/>
      <c r="U91" s="28"/>
      <c r="V91" s="28"/>
      <c r="W91" s="28" t="str">
        <f t="shared" si="2"/>
        <v/>
      </c>
      <c r="X91" s="28" t="str">
        <f t="shared" si="3"/>
        <v/>
      </c>
      <c r="Y91" s="28" t="str">
        <f t="shared" si="4"/>
        <v/>
      </c>
      <c r="Z91" s="28" t="str">
        <f t="shared" si="5"/>
        <v>F</v>
      </c>
      <c r="AA91" s="32"/>
      <c r="AB91" s="32"/>
      <c r="AC91" s="32"/>
      <c r="AD91" s="32"/>
      <c r="AE91" s="32"/>
      <c r="AF91" s="32"/>
    </row>
    <row r="92" ht="15.0" customHeight="1">
      <c r="A92" s="25" t="s">
        <v>204</v>
      </c>
      <c r="B92" s="25" t="s">
        <v>205</v>
      </c>
      <c r="C92" s="35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34">
        <v>12.0</v>
      </c>
      <c r="O92" s="34">
        <v>15.0</v>
      </c>
      <c r="P92" s="28">
        <f t="shared" si="1"/>
        <v>15</v>
      </c>
      <c r="Q92" s="28"/>
      <c r="R92" s="28"/>
      <c r="S92" s="28"/>
      <c r="T92" s="28"/>
      <c r="U92" s="28"/>
      <c r="V92" s="28"/>
      <c r="W92" s="28">
        <f t="shared" si="2"/>
        <v>15</v>
      </c>
      <c r="X92" s="28" t="str">
        <f t="shared" si="3"/>
        <v/>
      </c>
      <c r="Y92" s="28">
        <f t="shared" si="4"/>
        <v>15</v>
      </c>
      <c r="Z92" s="28" t="str">
        <f t="shared" si="5"/>
        <v>F</v>
      </c>
      <c r="AA92" s="32"/>
      <c r="AB92" s="32"/>
      <c r="AC92" s="32"/>
      <c r="AD92" s="32"/>
      <c r="AE92" s="32"/>
      <c r="AF92" s="32"/>
    </row>
    <row r="93" ht="15.0" customHeight="1">
      <c r="A93" s="25" t="s">
        <v>206</v>
      </c>
      <c r="B93" s="25" t="s">
        <v>207</v>
      </c>
      <c r="C93" s="35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34">
        <v>3.0</v>
      </c>
      <c r="O93" s="33"/>
      <c r="P93" s="28">
        <f t="shared" si="1"/>
        <v>3</v>
      </c>
      <c r="Q93" s="28"/>
      <c r="R93" s="28"/>
      <c r="S93" s="28"/>
      <c r="T93" s="28"/>
      <c r="U93" s="28"/>
      <c r="V93" s="28"/>
      <c r="W93" s="28">
        <f t="shared" si="2"/>
        <v>3</v>
      </c>
      <c r="X93" s="28" t="str">
        <f t="shared" si="3"/>
        <v/>
      </c>
      <c r="Y93" s="28">
        <f t="shared" si="4"/>
        <v>3</v>
      </c>
      <c r="Z93" s="28" t="str">
        <f t="shared" si="5"/>
        <v>F</v>
      </c>
      <c r="AA93" s="32"/>
      <c r="AB93" s="32"/>
      <c r="AC93" s="32"/>
      <c r="AD93" s="32"/>
      <c r="AE93" s="32"/>
      <c r="AF93" s="32"/>
    </row>
    <row r="94" ht="15.0" customHeight="1">
      <c r="A94" s="25" t="s">
        <v>208</v>
      </c>
      <c r="B94" s="25" t="s">
        <v>209</v>
      </c>
      <c r="C94" s="35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33"/>
      <c r="O94" s="33"/>
      <c r="P94" s="28" t="str">
        <f t="shared" si="1"/>
        <v/>
      </c>
      <c r="Q94" s="28"/>
      <c r="R94" s="28"/>
      <c r="S94" s="28"/>
      <c r="T94" s="28"/>
      <c r="U94" s="28"/>
      <c r="V94" s="28"/>
      <c r="W94" s="28" t="str">
        <f t="shared" si="2"/>
        <v/>
      </c>
      <c r="X94" s="28" t="str">
        <f t="shared" si="3"/>
        <v/>
      </c>
      <c r="Y94" s="28" t="str">
        <f t="shared" si="4"/>
        <v/>
      </c>
      <c r="Z94" s="28" t="str">
        <f t="shared" si="5"/>
        <v>F</v>
      </c>
      <c r="AA94" s="32"/>
      <c r="AB94" s="32"/>
      <c r="AC94" s="32"/>
      <c r="AD94" s="32"/>
      <c r="AE94" s="32"/>
      <c r="AF94" s="32"/>
    </row>
    <row r="95" ht="15.0" customHeight="1">
      <c r="A95" s="25" t="s">
        <v>210</v>
      </c>
      <c r="B95" s="25" t="s">
        <v>211</v>
      </c>
      <c r="C95" s="35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33"/>
      <c r="O95" s="33"/>
      <c r="P95" s="28" t="str">
        <f t="shared" si="1"/>
        <v/>
      </c>
      <c r="Q95" s="28"/>
      <c r="R95" s="28"/>
      <c r="S95" s="28"/>
      <c r="T95" s="28"/>
      <c r="U95" s="28"/>
      <c r="V95" s="28"/>
      <c r="W95" s="28" t="str">
        <f t="shared" si="2"/>
        <v/>
      </c>
      <c r="X95" s="28" t="str">
        <f t="shared" si="3"/>
        <v/>
      </c>
      <c r="Y95" s="28" t="str">
        <f t="shared" si="4"/>
        <v/>
      </c>
      <c r="Z95" s="28" t="str">
        <f t="shared" si="5"/>
        <v>F</v>
      </c>
      <c r="AA95" s="32"/>
      <c r="AB95" s="32"/>
      <c r="AC95" s="32"/>
      <c r="AD95" s="32"/>
      <c r="AE95" s="32"/>
      <c r="AF95" s="32"/>
    </row>
    <row r="96" ht="15.0" customHeight="1">
      <c r="A96" s="25" t="s">
        <v>212</v>
      </c>
      <c r="B96" s="25" t="s">
        <v>213</v>
      </c>
      <c r="C96" s="35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34">
        <v>2.0</v>
      </c>
      <c r="O96" s="33"/>
      <c r="P96" s="28">
        <f t="shared" si="1"/>
        <v>2</v>
      </c>
      <c r="Q96" s="28"/>
      <c r="R96" s="28"/>
      <c r="S96" s="28"/>
      <c r="T96" s="28"/>
      <c r="U96" s="28"/>
      <c r="V96" s="28"/>
      <c r="W96" s="28">
        <f t="shared" si="2"/>
        <v>2</v>
      </c>
      <c r="X96" s="28" t="str">
        <f t="shared" si="3"/>
        <v/>
      </c>
      <c r="Y96" s="28">
        <f t="shared" si="4"/>
        <v>2</v>
      </c>
      <c r="Z96" s="28" t="str">
        <f t="shared" si="5"/>
        <v>F</v>
      </c>
      <c r="AA96" s="32"/>
      <c r="AB96" s="32"/>
      <c r="AC96" s="32"/>
      <c r="AD96" s="32"/>
      <c r="AE96" s="32"/>
      <c r="AF96" s="32"/>
    </row>
    <row r="97" ht="15.0" customHeight="1">
      <c r="A97" s="25" t="s">
        <v>214</v>
      </c>
      <c r="B97" s="25" t="s">
        <v>215</v>
      </c>
      <c r="C97" s="35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34">
        <v>22.0</v>
      </c>
      <c r="O97" s="33"/>
      <c r="P97" s="28">
        <f t="shared" si="1"/>
        <v>22</v>
      </c>
      <c r="Q97" s="31">
        <v>19.0</v>
      </c>
      <c r="R97" s="31">
        <v>17.0</v>
      </c>
      <c r="S97" s="28"/>
      <c r="T97" s="31">
        <v>0.0</v>
      </c>
      <c r="U97" s="28"/>
      <c r="V97" s="28"/>
      <c r="W97" s="28">
        <f t="shared" si="2"/>
        <v>22</v>
      </c>
      <c r="X97" s="28">
        <f t="shared" si="3"/>
        <v>0</v>
      </c>
      <c r="Y97" s="28">
        <f t="shared" si="4"/>
        <v>22</v>
      </c>
      <c r="Z97" s="28" t="str">
        <f t="shared" si="5"/>
        <v>F</v>
      </c>
      <c r="AA97" s="32"/>
      <c r="AB97" s="32"/>
      <c r="AC97" s="32"/>
      <c r="AD97" s="32"/>
      <c r="AE97" s="32"/>
      <c r="AF97" s="32"/>
    </row>
    <row r="98" ht="15.0" customHeight="1">
      <c r="A98" s="25" t="s">
        <v>216</v>
      </c>
      <c r="B98" s="25" t="s">
        <v>217</v>
      </c>
      <c r="C98" s="35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33"/>
      <c r="O98" s="33"/>
      <c r="P98" s="28" t="str">
        <f t="shared" si="1"/>
        <v/>
      </c>
      <c r="Q98" s="28"/>
      <c r="R98" s="28"/>
      <c r="S98" s="28"/>
      <c r="T98" s="28"/>
      <c r="U98" s="28"/>
      <c r="V98" s="28"/>
      <c r="W98" s="28" t="str">
        <f t="shared" si="2"/>
        <v/>
      </c>
      <c r="X98" s="28" t="str">
        <f t="shared" si="3"/>
        <v/>
      </c>
      <c r="Y98" s="28" t="str">
        <f t="shared" si="4"/>
        <v/>
      </c>
      <c r="Z98" s="28" t="str">
        <f t="shared" si="5"/>
        <v>F</v>
      </c>
      <c r="AA98" s="32"/>
      <c r="AB98" s="32"/>
      <c r="AC98" s="32"/>
      <c r="AD98" s="32"/>
      <c r="AE98" s="32"/>
      <c r="AF98" s="32"/>
    </row>
    <row r="99" ht="15.0" customHeight="1">
      <c r="A99" s="25" t="s">
        <v>218</v>
      </c>
      <c r="B99" s="25" t="s">
        <v>219</v>
      </c>
      <c r="C99" s="35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34">
        <v>20.0</v>
      </c>
      <c r="O99" s="33"/>
      <c r="P99" s="28">
        <f t="shared" si="1"/>
        <v>20</v>
      </c>
      <c r="Q99" s="31">
        <v>5.0</v>
      </c>
      <c r="R99" s="28"/>
      <c r="S99" s="28"/>
      <c r="T99" s="28"/>
      <c r="U99" s="28"/>
      <c r="V99" s="28"/>
      <c r="W99" s="28">
        <f t="shared" si="2"/>
        <v>20</v>
      </c>
      <c r="X99" s="28">
        <f t="shared" si="3"/>
        <v>5</v>
      </c>
      <c r="Y99" s="28">
        <f t="shared" si="4"/>
        <v>25</v>
      </c>
      <c r="Z99" s="28" t="str">
        <f t="shared" si="5"/>
        <v>F</v>
      </c>
      <c r="AA99" s="32"/>
      <c r="AB99" s="32"/>
      <c r="AC99" s="32"/>
      <c r="AD99" s="32"/>
      <c r="AE99" s="32"/>
      <c r="AF99" s="32"/>
    </row>
    <row r="100" ht="15.0" customHeight="1">
      <c r="A100" s="25" t="s">
        <v>220</v>
      </c>
      <c r="B100" s="25" t="s">
        <v>221</v>
      </c>
      <c r="C100" s="35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34">
        <v>0.0</v>
      </c>
      <c r="O100" s="33"/>
      <c r="P100" s="28">
        <f t="shared" si="1"/>
        <v>0</v>
      </c>
      <c r="Q100" s="28"/>
      <c r="R100" s="28"/>
      <c r="S100" s="28"/>
      <c r="T100" s="28"/>
      <c r="U100" s="28"/>
      <c r="V100" s="28"/>
      <c r="W100" s="28">
        <f t="shared" si="2"/>
        <v>0</v>
      </c>
      <c r="X100" s="28" t="str">
        <f t="shared" si="3"/>
        <v/>
      </c>
      <c r="Y100" s="28">
        <f t="shared" si="4"/>
        <v>0</v>
      </c>
      <c r="Z100" s="28" t="str">
        <f t="shared" si="5"/>
        <v>F</v>
      </c>
      <c r="AA100" s="32"/>
      <c r="AB100" s="32"/>
      <c r="AC100" s="32"/>
      <c r="AD100" s="32"/>
      <c r="AE100" s="32"/>
      <c r="AF100" s="32"/>
    </row>
    <row r="101" ht="15.0" customHeight="1">
      <c r="A101" s="25" t="s">
        <v>222</v>
      </c>
      <c r="B101" s="25" t="s">
        <v>223</v>
      </c>
      <c r="C101" s="35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33"/>
      <c r="O101" s="33"/>
      <c r="P101" s="28" t="str">
        <f t="shared" si="1"/>
        <v/>
      </c>
      <c r="Q101" s="28"/>
      <c r="R101" s="28"/>
      <c r="S101" s="28"/>
      <c r="T101" s="28"/>
      <c r="U101" s="28"/>
      <c r="V101" s="28"/>
      <c r="W101" s="28" t="str">
        <f t="shared" si="2"/>
        <v/>
      </c>
      <c r="X101" s="28" t="str">
        <f t="shared" si="3"/>
        <v/>
      </c>
      <c r="Y101" s="28" t="str">
        <f t="shared" si="4"/>
        <v/>
      </c>
      <c r="Z101" s="28" t="str">
        <f t="shared" si="5"/>
        <v>F</v>
      </c>
      <c r="AA101" s="32"/>
      <c r="AB101" s="32"/>
      <c r="AC101" s="32"/>
      <c r="AD101" s="32"/>
      <c r="AE101" s="32"/>
      <c r="AF101" s="32"/>
    </row>
    <row r="102" ht="15.0" customHeight="1">
      <c r="A102" s="25" t="s">
        <v>224</v>
      </c>
      <c r="B102" s="25" t="s">
        <v>225</v>
      </c>
      <c r="C102" s="35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33"/>
      <c r="O102" s="33"/>
      <c r="P102" s="28" t="str">
        <f t="shared" si="1"/>
        <v/>
      </c>
      <c r="Q102" s="28"/>
      <c r="R102" s="28"/>
      <c r="S102" s="28"/>
      <c r="T102" s="28"/>
      <c r="U102" s="28"/>
      <c r="V102" s="28"/>
      <c r="W102" s="28" t="str">
        <f t="shared" si="2"/>
        <v/>
      </c>
      <c r="X102" s="28" t="str">
        <f t="shared" si="3"/>
        <v/>
      </c>
      <c r="Y102" s="28" t="str">
        <f t="shared" si="4"/>
        <v/>
      </c>
      <c r="Z102" s="28" t="str">
        <f t="shared" si="5"/>
        <v>F</v>
      </c>
      <c r="AA102" s="32"/>
      <c r="AB102" s="32"/>
      <c r="AC102" s="32"/>
      <c r="AD102" s="32"/>
      <c r="AE102" s="32"/>
      <c r="AF102" s="32"/>
    </row>
    <row r="103" ht="15.0" customHeight="1">
      <c r="A103" s="25" t="s">
        <v>226</v>
      </c>
      <c r="B103" s="25" t="s">
        <v>227</v>
      </c>
      <c r="C103" s="35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33"/>
      <c r="O103" s="33"/>
      <c r="P103" s="28" t="str">
        <f t="shared" si="1"/>
        <v/>
      </c>
      <c r="Q103" s="28"/>
      <c r="R103" s="28"/>
      <c r="S103" s="28"/>
      <c r="T103" s="28"/>
      <c r="U103" s="28"/>
      <c r="V103" s="28"/>
      <c r="W103" s="28" t="str">
        <f t="shared" si="2"/>
        <v/>
      </c>
      <c r="X103" s="28" t="str">
        <f t="shared" si="3"/>
        <v/>
      </c>
      <c r="Y103" s="28" t="str">
        <f t="shared" si="4"/>
        <v/>
      </c>
      <c r="Z103" s="28" t="str">
        <f t="shared" si="5"/>
        <v>F</v>
      </c>
      <c r="AA103" s="32"/>
      <c r="AB103" s="32"/>
      <c r="AC103" s="32"/>
      <c r="AD103" s="32"/>
      <c r="AE103" s="32"/>
      <c r="AF103" s="32"/>
    </row>
    <row r="104" ht="15.0" customHeight="1">
      <c r="A104" s="25" t="s">
        <v>228</v>
      </c>
      <c r="B104" s="25" t="s">
        <v>229</v>
      </c>
      <c r="C104" s="35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33"/>
      <c r="O104" s="33"/>
      <c r="P104" s="28" t="str">
        <f t="shared" si="1"/>
        <v/>
      </c>
      <c r="Q104" s="28"/>
      <c r="R104" s="28"/>
      <c r="S104" s="28"/>
      <c r="T104" s="28"/>
      <c r="U104" s="28"/>
      <c r="V104" s="28"/>
      <c r="W104" s="28" t="str">
        <f t="shared" si="2"/>
        <v/>
      </c>
      <c r="X104" s="28" t="str">
        <f t="shared" si="3"/>
        <v/>
      </c>
      <c r="Y104" s="28" t="str">
        <f t="shared" si="4"/>
        <v/>
      </c>
      <c r="Z104" s="28" t="str">
        <f t="shared" si="5"/>
        <v>F</v>
      </c>
      <c r="AA104" s="32"/>
      <c r="AB104" s="32"/>
      <c r="AC104" s="32"/>
      <c r="AD104" s="32"/>
      <c r="AE104" s="32"/>
      <c r="AF104" s="32"/>
    </row>
    <row r="105" ht="15.0" customHeight="1">
      <c r="A105" s="25" t="s">
        <v>230</v>
      </c>
      <c r="B105" s="25" t="s">
        <v>231</v>
      </c>
      <c r="C105" s="35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34">
        <v>17.0</v>
      </c>
      <c r="O105" s="33"/>
      <c r="P105" s="28">
        <f t="shared" si="1"/>
        <v>17</v>
      </c>
      <c r="Q105" s="28"/>
      <c r="R105" s="28"/>
      <c r="S105" s="31">
        <v>27.0</v>
      </c>
      <c r="T105" s="31">
        <v>13.0</v>
      </c>
      <c r="U105" s="28"/>
      <c r="V105" s="28"/>
      <c r="W105" s="28">
        <f t="shared" si="2"/>
        <v>27</v>
      </c>
      <c r="X105" s="28">
        <f t="shared" si="3"/>
        <v>13</v>
      </c>
      <c r="Y105" s="28">
        <f t="shared" si="4"/>
        <v>40</v>
      </c>
      <c r="Z105" s="28" t="str">
        <f t="shared" si="5"/>
        <v>F</v>
      </c>
      <c r="AA105" s="32"/>
      <c r="AB105" s="32"/>
      <c r="AC105" s="32"/>
      <c r="AD105" s="32"/>
      <c r="AE105" s="32"/>
      <c r="AF105" s="32"/>
    </row>
    <row r="106" ht="15.0" customHeight="1">
      <c r="A106" s="25" t="s">
        <v>232</v>
      </c>
      <c r="B106" s="25" t="s">
        <v>233</v>
      </c>
      <c r="C106" s="35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33"/>
      <c r="O106" s="33"/>
      <c r="P106" s="28" t="str">
        <f t="shared" si="1"/>
        <v/>
      </c>
      <c r="Q106" s="28"/>
      <c r="R106" s="28"/>
      <c r="S106" s="28"/>
      <c r="T106" s="28"/>
      <c r="U106" s="28"/>
      <c r="V106" s="28"/>
      <c r="W106" s="28" t="str">
        <f t="shared" si="2"/>
        <v/>
      </c>
      <c r="X106" s="28" t="str">
        <f t="shared" si="3"/>
        <v/>
      </c>
      <c r="Y106" s="28" t="str">
        <f t="shared" si="4"/>
        <v/>
      </c>
      <c r="Z106" s="28" t="str">
        <f t="shared" si="5"/>
        <v>F</v>
      </c>
      <c r="AA106" s="32"/>
      <c r="AB106" s="32"/>
      <c r="AC106" s="32"/>
      <c r="AD106" s="32"/>
      <c r="AE106" s="32"/>
      <c r="AF106" s="32"/>
    </row>
    <row r="107" ht="15.0" customHeight="1">
      <c r="A107" s="25" t="s">
        <v>234</v>
      </c>
      <c r="B107" s="25" t="s">
        <v>235</v>
      </c>
      <c r="C107" s="35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33"/>
      <c r="O107" s="33"/>
      <c r="P107" s="28" t="str">
        <f t="shared" si="1"/>
        <v/>
      </c>
      <c r="Q107" s="28"/>
      <c r="R107" s="28"/>
      <c r="S107" s="28"/>
      <c r="T107" s="28"/>
      <c r="U107" s="28"/>
      <c r="V107" s="28"/>
      <c r="W107" s="28" t="str">
        <f t="shared" si="2"/>
        <v/>
      </c>
      <c r="X107" s="28" t="str">
        <f t="shared" si="3"/>
        <v/>
      </c>
      <c r="Y107" s="28" t="str">
        <f t="shared" si="4"/>
        <v/>
      </c>
      <c r="Z107" s="28" t="str">
        <f t="shared" si="5"/>
        <v>F</v>
      </c>
      <c r="AA107" s="32"/>
      <c r="AB107" s="32"/>
      <c r="AC107" s="32"/>
      <c r="AD107" s="32"/>
      <c r="AE107" s="32"/>
      <c r="AF107" s="32"/>
    </row>
    <row r="108" ht="15.0" customHeight="1">
      <c r="A108" s="25" t="s">
        <v>236</v>
      </c>
      <c r="B108" s="25" t="s">
        <v>237</v>
      </c>
      <c r="C108" s="35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33"/>
      <c r="O108" s="33"/>
      <c r="P108" s="28" t="str">
        <f t="shared" si="1"/>
        <v/>
      </c>
      <c r="Q108" s="28"/>
      <c r="R108" s="28"/>
      <c r="S108" s="28"/>
      <c r="T108" s="28"/>
      <c r="U108" s="28"/>
      <c r="V108" s="28"/>
      <c r="W108" s="28" t="str">
        <f t="shared" si="2"/>
        <v/>
      </c>
      <c r="X108" s="28" t="str">
        <f t="shared" si="3"/>
        <v/>
      </c>
      <c r="Y108" s="28" t="str">
        <f t="shared" si="4"/>
        <v/>
      </c>
      <c r="Z108" s="28" t="str">
        <f t="shared" si="5"/>
        <v>F</v>
      </c>
      <c r="AA108" s="32"/>
      <c r="AB108" s="32"/>
      <c r="AC108" s="32"/>
      <c r="AD108" s="32"/>
      <c r="AE108" s="32"/>
      <c r="AF108" s="32"/>
    </row>
    <row r="109" ht="15.0" customHeight="1">
      <c r="A109" s="25" t="s">
        <v>238</v>
      </c>
      <c r="B109" s="25" t="s">
        <v>239</v>
      </c>
      <c r="C109" s="35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34">
        <v>21.0</v>
      </c>
      <c r="O109" s="34">
        <v>31.0</v>
      </c>
      <c r="P109" s="28">
        <f t="shared" si="1"/>
        <v>31</v>
      </c>
      <c r="Q109" s="31">
        <v>24.0</v>
      </c>
      <c r="R109" s="28"/>
      <c r="S109" s="28"/>
      <c r="T109" s="28"/>
      <c r="U109" s="28"/>
      <c r="V109" s="28"/>
      <c r="W109" s="28">
        <f t="shared" si="2"/>
        <v>31</v>
      </c>
      <c r="X109" s="28">
        <f t="shared" si="3"/>
        <v>24</v>
      </c>
      <c r="Y109" s="28">
        <f t="shared" si="4"/>
        <v>55</v>
      </c>
      <c r="Z109" s="28" t="str">
        <f t="shared" si="5"/>
        <v>E</v>
      </c>
      <c r="AA109" s="32"/>
      <c r="AB109" s="32"/>
      <c r="AC109" s="32"/>
      <c r="AD109" s="32"/>
      <c r="AE109" s="32"/>
      <c r="AF109" s="32"/>
    </row>
    <row r="110" ht="15.0" customHeight="1">
      <c r="A110" s="25" t="s">
        <v>240</v>
      </c>
      <c r="B110" s="25" t="s">
        <v>241</v>
      </c>
      <c r="C110" s="35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33"/>
      <c r="O110" s="33"/>
      <c r="P110" s="28" t="str">
        <f t="shared" si="1"/>
        <v/>
      </c>
      <c r="Q110" s="28"/>
      <c r="R110" s="28"/>
      <c r="S110" s="28"/>
      <c r="T110" s="28"/>
      <c r="U110" s="28"/>
      <c r="V110" s="28"/>
      <c r="W110" s="28" t="str">
        <f t="shared" si="2"/>
        <v/>
      </c>
      <c r="X110" s="28" t="str">
        <f t="shared" si="3"/>
        <v/>
      </c>
      <c r="Y110" s="28" t="str">
        <f t="shared" si="4"/>
        <v/>
      </c>
      <c r="Z110" s="28" t="str">
        <f t="shared" si="5"/>
        <v>F</v>
      </c>
      <c r="AA110" s="32"/>
      <c r="AB110" s="32"/>
      <c r="AC110" s="32"/>
      <c r="AD110" s="32"/>
      <c r="AE110" s="32"/>
      <c r="AF110" s="32"/>
    </row>
    <row r="111" ht="15.0" customHeight="1">
      <c r="A111" s="25" t="s">
        <v>242</v>
      </c>
      <c r="B111" s="25" t="s">
        <v>243</v>
      </c>
      <c r="C111" s="35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33"/>
      <c r="O111" s="33"/>
      <c r="P111" s="28" t="str">
        <f t="shared" si="1"/>
        <v/>
      </c>
      <c r="Q111" s="28"/>
      <c r="R111" s="28"/>
      <c r="S111" s="28"/>
      <c r="T111" s="28"/>
      <c r="U111" s="28"/>
      <c r="V111" s="28"/>
      <c r="W111" s="28" t="str">
        <f t="shared" si="2"/>
        <v/>
      </c>
      <c r="X111" s="28" t="str">
        <f t="shared" si="3"/>
        <v/>
      </c>
      <c r="Y111" s="28" t="str">
        <f t="shared" si="4"/>
        <v/>
      </c>
      <c r="Z111" s="28" t="str">
        <f t="shared" si="5"/>
        <v>F</v>
      </c>
      <c r="AA111" s="32"/>
      <c r="AB111" s="32"/>
      <c r="AC111" s="32"/>
      <c r="AD111" s="32"/>
      <c r="AE111" s="32"/>
      <c r="AF111" s="32"/>
    </row>
    <row r="112" ht="15.0" customHeight="1">
      <c r="A112" s="25" t="s">
        <v>244</v>
      </c>
      <c r="B112" s="25" t="s">
        <v>245</v>
      </c>
      <c r="C112" s="35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34">
        <v>8.0</v>
      </c>
      <c r="O112" s="34">
        <v>16.0</v>
      </c>
      <c r="P112" s="28">
        <f t="shared" si="1"/>
        <v>16</v>
      </c>
      <c r="Q112" s="31">
        <v>12.0</v>
      </c>
      <c r="R112" s="31">
        <v>14.0</v>
      </c>
      <c r="S112" s="28"/>
      <c r="T112" s="28"/>
      <c r="U112" s="28"/>
      <c r="V112" s="28"/>
      <c r="W112" s="28">
        <f t="shared" si="2"/>
        <v>16</v>
      </c>
      <c r="X112" s="28">
        <f t="shared" si="3"/>
        <v>14</v>
      </c>
      <c r="Y112" s="28">
        <f t="shared" si="4"/>
        <v>30</v>
      </c>
      <c r="Z112" s="28" t="str">
        <f t="shared" si="5"/>
        <v>F</v>
      </c>
      <c r="AA112" s="32"/>
      <c r="AB112" s="32"/>
      <c r="AC112" s="32"/>
      <c r="AD112" s="32"/>
      <c r="AE112" s="32"/>
      <c r="AF112" s="32"/>
    </row>
    <row r="113" ht="15.0" customHeight="1">
      <c r="A113" s="25" t="s">
        <v>246</v>
      </c>
      <c r="B113" s="25" t="s">
        <v>247</v>
      </c>
      <c r="C113" s="35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33"/>
      <c r="O113" s="33"/>
      <c r="P113" s="28" t="str">
        <f t="shared" si="1"/>
        <v/>
      </c>
      <c r="Q113" s="28"/>
      <c r="R113" s="28"/>
      <c r="S113" s="28"/>
      <c r="T113" s="28"/>
      <c r="U113" s="28"/>
      <c r="V113" s="28"/>
      <c r="W113" s="28" t="str">
        <f t="shared" si="2"/>
        <v/>
      </c>
      <c r="X113" s="28" t="str">
        <f t="shared" si="3"/>
        <v/>
      </c>
      <c r="Y113" s="28" t="str">
        <f t="shared" si="4"/>
        <v/>
      </c>
      <c r="Z113" s="28" t="str">
        <f t="shared" si="5"/>
        <v>F</v>
      </c>
      <c r="AA113" s="32"/>
      <c r="AB113" s="32"/>
      <c r="AC113" s="32"/>
      <c r="AD113" s="32"/>
      <c r="AE113" s="32"/>
      <c r="AF113" s="32"/>
    </row>
    <row r="114" ht="15.0" customHeight="1">
      <c r="A114" s="25" t="s">
        <v>248</v>
      </c>
      <c r="B114" s="25" t="s">
        <v>249</v>
      </c>
      <c r="C114" s="35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34">
        <v>3.0</v>
      </c>
      <c r="O114" s="33"/>
      <c r="P114" s="28">
        <f t="shared" si="1"/>
        <v>3</v>
      </c>
      <c r="Q114" s="28"/>
      <c r="R114" s="28"/>
      <c r="S114" s="28"/>
      <c r="T114" s="28"/>
      <c r="U114" s="28"/>
      <c r="V114" s="28"/>
      <c r="W114" s="28">
        <f t="shared" si="2"/>
        <v>3</v>
      </c>
      <c r="X114" s="28" t="str">
        <f t="shared" si="3"/>
        <v/>
      </c>
      <c r="Y114" s="28">
        <f t="shared" si="4"/>
        <v>3</v>
      </c>
      <c r="Z114" s="28" t="str">
        <f t="shared" si="5"/>
        <v>F</v>
      </c>
      <c r="AA114" s="32"/>
      <c r="AB114" s="32"/>
      <c r="AC114" s="32"/>
      <c r="AD114" s="32"/>
      <c r="AE114" s="32"/>
      <c r="AF114" s="32"/>
    </row>
    <row r="115" ht="15.0" customHeight="1">
      <c r="A115" s="25" t="s">
        <v>250</v>
      </c>
      <c r="B115" s="25" t="s">
        <v>251</v>
      </c>
      <c r="C115" s="35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33"/>
      <c r="O115" s="33"/>
      <c r="P115" s="28" t="str">
        <f t="shared" si="1"/>
        <v/>
      </c>
      <c r="Q115" s="28"/>
      <c r="R115" s="28"/>
      <c r="S115" s="28"/>
      <c r="T115" s="28"/>
      <c r="U115" s="28"/>
      <c r="V115" s="28"/>
      <c r="W115" s="28" t="str">
        <f t="shared" si="2"/>
        <v/>
      </c>
      <c r="X115" s="28" t="str">
        <f t="shared" si="3"/>
        <v/>
      </c>
      <c r="Y115" s="28" t="str">
        <f t="shared" si="4"/>
        <v/>
      </c>
      <c r="Z115" s="28" t="str">
        <f t="shared" si="5"/>
        <v>F</v>
      </c>
      <c r="AA115" s="32"/>
      <c r="AB115" s="32"/>
      <c r="AC115" s="32"/>
      <c r="AD115" s="32"/>
      <c r="AE115" s="32"/>
      <c r="AF115" s="32"/>
    </row>
    <row r="116" ht="15.0" customHeight="1">
      <c r="A116" s="25" t="s">
        <v>252</v>
      </c>
      <c r="B116" s="25" t="s">
        <v>253</v>
      </c>
      <c r="C116" s="35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33"/>
      <c r="O116" s="33"/>
      <c r="P116" s="28" t="str">
        <f t="shared" si="1"/>
        <v/>
      </c>
      <c r="Q116" s="28"/>
      <c r="R116" s="28"/>
      <c r="S116" s="28"/>
      <c r="T116" s="28"/>
      <c r="U116" s="28"/>
      <c r="V116" s="28"/>
      <c r="W116" s="28" t="str">
        <f t="shared" si="2"/>
        <v/>
      </c>
      <c r="X116" s="28" t="str">
        <f t="shared" si="3"/>
        <v/>
      </c>
      <c r="Y116" s="28" t="str">
        <f t="shared" si="4"/>
        <v/>
      </c>
      <c r="Z116" s="28" t="str">
        <f t="shared" si="5"/>
        <v>F</v>
      </c>
      <c r="AA116" s="32"/>
      <c r="AB116" s="32"/>
      <c r="AC116" s="32"/>
      <c r="AD116" s="32"/>
      <c r="AE116" s="32"/>
      <c r="AF116" s="32"/>
    </row>
    <row r="117" ht="15.0" customHeight="1">
      <c r="A117" s="25" t="s">
        <v>254</v>
      </c>
      <c r="B117" s="25" t="s">
        <v>255</v>
      </c>
      <c r="C117" s="35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33"/>
      <c r="O117" s="33"/>
      <c r="P117" s="28" t="str">
        <f t="shared" si="1"/>
        <v/>
      </c>
      <c r="Q117" s="28"/>
      <c r="R117" s="28"/>
      <c r="S117" s="28"/>
      <c r="T117" s="28"/>
      <c r="U117" s="28"/>
      <c r="V117" s="28"/>
      <c r="W117" s="28" t="str">
        <f t="shared" si="2"/>
        <v/>
      </c>
      <c r="X117" s="28" t="str">
        <f t="shared" si="3"/>
        <v/>
      </c>
      <c r="Y117" s="28" t="str">
        <f t="shared" si="4"/>
        <v/>
      </c>
      <c r="Z117" s="28" t="str">
        <f t="shared" si="5"/>
        <v>F</v>
      </c>
      <c r="AA117" s="32"/>
      <c r="AB117" s="32"/>
      <c r="AC117" s="32"/>
      <c r="AD117" s="32"/>
      <c r="AE117" s="32"/>
      <c r="AF117" s="32"/>
    </row>
    <row r="118" ht="15.0" customHeight="1">
      <c r="A118" s="25" t="s">
        <v>256</v>
      </c>
      <c r="B118" s="25" t="s">
        <v>257</v>
      </c>
      <c r="C118" s="35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33"/>
      <c r="O118" s="33"/>
      <c r="P118" s="28" t="str">
        <f t="shared" si="1"/>
        <v/>
      </c>
      <c r="Q118" s="28"/>
      <c r="R118" s="28"/>
      <c r="S118" s="28"/>
      <c r="T118" s="28"/>
      <c r="U118" s="28"/>
      <c r="V118" s="28"/>
      <c r="W118" s="28" t="str">
        <f t="shared" si="2"/>
        <v/>
      </c>
      <c r="X118" s="28" t="str">
        <f t="shared" si="3"/>
        <v/>
      </c>
      <c r="Y118" s="28" t="str">
        <f t="shared" si="4"/>
        <v/>
      </c>
      <c r="Z118" s="28" t="str">
        <f t="shared" si="5"/>
        <v>F</v>
      </c>
      <c r="AA118" s="32"/>
      <c r="AB118" s="32"/>
      <c r="AC118" s="32"/>
      <c r="AD118" s="32"/>
      <c r="AE118" s="32"/>
      <c r="AF118" s="32"/>
    </row>
    <row r="119" ht="15.0" customHeight="1">
      <c r="A119" s="25" t="s">
        <v>258</v>
      </c>
      <c r="B119" s="25" t="s">
        <v>259</v>
      </c>
      <c r="C119" s="35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33"/>
      <c r="O119" s="33"/>
      <c r="P119" s="28" t="str">
        <f t="shared" si="1"/>
        <v/>
      </c>
      <c r="Q119" s="28"/>
      <c r="R119" s="28"/>
      <c r="S119" s="28"/>
      <c r="T119" s="28"/>
      <c r="U119" s="28"/>
      <c r="V119" s="28"/>
      <c r="W119" s="28" t="str">
        <f t="shared" si="2"/>
        <v/>
      </c>
      <c r="X119" s="28" t="str">
        <f t="shared" si="3"/>
        <v/>
      </c>
      <c r="Y119" s="28" t="str">
        <f t="shared" si="4"/>
        <v/>
      </c>
      <c r="Z119" s="28" t="str">
        <f t="shared" si="5"/>
        <v>F</v>
      </c>
      <c r="AA119" s="32"/>
      <c r="AB119" s="32"/>
      <c r="AC119" s="32"/>
      <c r="AD119" s="32"/>
      <c r="AE119" s="32"/>
      <c r="AF119" s="32"/>
    </row>
    <row r="120" ht="15.0" customHeight="1">
      <c r="A120" s="25" t="s">
        <v>260</v>
      </c>
      <c r="B120" s="25" t="s">
        <v>261</v>
      </c>
      <c r="C120" s="35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34">
        <v>6.0</v>
      </c>
      <c r="O120" s="33"/>
      <c r="P120" s="28">
        <f t="shared" si="1"/>
        <v>6</v>
      </c>
      <c r="Q120" s="28"/>
      <c r="R120" s="28"/>
      <c r="S120" s="31">
        <v>3.0</v>
      </c>
      <c r="T120" s="28"/>
      <c r="U120" s="28"/>
      <c r="V120" s="28"/>
      <c r="W120" s="28">
        <f t="shared" si="2"/>
        <v>3</v>
      </c>
      <c r="X120" s="28" t="str">
        <f t="shared" si="3"/>
        <v/>
      </c>
      <c r="Y120" s="28">
        <f t="shared" si="4"/>
        <v>3</v>
      </c>
      <c r="Z120" s="28" t="str">
        <f t="shared" si="5"/>
        <v>F</v>
      </c>
      <c r="AA120" s="32"/>
      <c r="AB120" s="32"/>
      <c r="AC120" s="32"/>
      <c r="AD120" s="32"/>
      <c r="AE120" s="32"/>
      <c r="AF120" s="32"/>
    </row>
    <row r="121" ht="15.0" customHeight="1">
      <c r="A121" s="25" t="s">
        <v>262</v>
      </c>
      <c r="B121" s="25" t="s">
        <v>263</v>
      </c>
      <c r="C121" s="35"/>
      <c r="D121" s="28"/>
      <c r="E121" s="28"/>
      <c r="F121" s="28"/>
      <c r="G121" s="28"/>
      <c r="H121" s="36"/>
      <c r="I121" s="28"/>
      <c r="J121" s="28"/>
      <c r="K121" s="28"/>
      <c r="L121" s="28"/>
      <c r="M121" s="28"/>
      <c r="N121" s="34">
        <v>14.0</v>
      </c>
      <c r="O121" s="34">
        <v>14.0</v>
      </c>
      <c r="P121" s="28">
        <f t="shared" si="1"/>
        <v>14</v>
      </c>
      <c r="Q121" s="28"/>
      <c r="R121" s="28"/>
      <c r="S121" s="31">
        <v>9.0</v>
      </c>
      <c r="T121" s="31">
        <v>16.0</v>
      </c>
      <c r="U121" s="28"/>
      <c r="V121" s="28"/>
      <c r="W121" s="28">
        <f t="shared" si="2"/>
        <v>9</v>
      </c>
      <c r="X121" s="28">
        <f t="shared" si="3"/>
        <v>16</v>
      </c>
      <c r="Y121" s="28">
        <f t="shared" si="4"/>
        <v>25</v>
      </c>
      <c r="Z121" s="28" t="str">
        <f t="shared" si="5"/>
        <v>F</v>
      </c>
      <c r="AA121" s="32"/>
      <c r="AB121" s="32"/>
      <c r="AC121" s="32"/>
      <c r="AD121" s="32"/>
      <c r="AE121" s="32"/>
      <c r="AF121" s="32"/>
    </row>
    <row r="122" ht="15.0" customHeight="1">
      <c r="A122" s="25" t="s">
        <v>264</v>
      </c>
      <c r="B122" s="25" t="s">
        <v>265</v>
      </c>
      <c r="C122" s="35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33"/>
      <c r="O122" s="33"/>
      <c r="P122" s="28" t="str">
        <f t="shared" si="1"/>
        <v/>
      </c>
      <c r="Q122" s="28"/>
      <c r="R122" s="28"/>
      <c r="S122" s="28"/>
      <c r="T122" s="28"/>
      <c r="U122" s="28"/>
      <c r="V122" s="28"/>
      <c r="W122" s="28" t="str">
        <f t="shared" si="2"/>
        <v/>
      </c>
      <c r="X122" s="28" t="str">
        <f t="shared" si="3"/>
        <v/>
      </c>
      <c r="Y122" s="28" t="str">
        <f t="shared" si="4"/>
        <v/>
      </c>
      <c r="Z122" s="28" t="str">
        <f t="shared" si="5"/>
        <v>F</v>
      </c>
      <c r="AA122" s="32"/>
      <c r="AB122" s="32"/>
      <c r="AC122" s="32"/>
      <c r="AD122" s="32"/>
      <c r="AE122" s="32"/>
      <c r="AF122" s="32"/>
    </row>
    <row r="123" ht="15.0" customHeight="1">
      <c r="A123" s="25" t="s">
        <v>266</v>
      </c>
      <c r="B123" s="25" t="s">
        <v>267</v>
      </c>
      <c r="C123" s="35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33"/>
      <c r="O123" s="33"/>
      <c r="P123" s="28" t="str">
        <f t="shared" si="1"/>
        <v/>
      </c>
      <c r="Q123" s="28"/>
      <c r="R123" s="28"/>
      <c r="S123" s="28"/>
      <c r="T123" s="28"/>
      <c r="U123" s="28"/>
      <c r="V123" s="28"/>
      <c r="W123" s="28" t="str">
        <f t="shared" si="2"/>
        <v/>
      </c>
      <c r="X123" s="28" t="str">
        <f t="shared" si="3"/>
        <v/>
      </c>
      <c r="Y123" s="28" t="str">
        <f t="shared" si="4"/>
        <v/>
      </c>
      <c r="Z123" s="28" t="str">
        <f t="shared" si="5"/>
        <v>F</v>
      </c>
      <c r="AA123" s="32"/>
      <c r="AB123" s="32"/>
      <c r="AC123" s="32"/>
      <c r="AD123" s="32"/>
      <c r="AE123" s="32"/>
      <c r="AF123" s="32"/>
    </row>
    <row r="124" ht="15.0" customHeight="1">
      <c r="A124" s="25" t="s">
        <v>268</v>
      </c>
      <c r="B124" s="25" t="s">
        <v>269</v>
      </c>
      <c r="C124" s="35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34">
        <v>5.0</v>
      </c>
      <c r="O124" s="34">
        <v>18.0</v>
      </c>
      <c r="P124" s="28">
        <f t="shared" si="1"/>
        <v>18</v>
      </c>
      <c r="Q124" s="28"/>
      <c r="R124" s="28"/>
      <c r="S124" s="31">
        <v>19.0</v>
      </c>
      <c r="T124" s="31">
        <v>0.0</v>
      </c>
      <c r="U124" s="28"/>
      <c r="V124" s="28"/>
      <c r="W124" s="28">
        <f t="shared" si="2"/>
        <v>19</v>
      </c>
      <c r="X124" s="28">
        <f t="shared" si="3"/>
        <v>0</v>
      </c>
      <c r="Y124" s="28">
        <f t="shared" si="4"/>
        <v>19</v>
      </c>
      <c r="Z124" s="28" t="str">
        <f t="shared" si="5"/>
        <v>F</v>
      </c>
      <c r="AA124" s="32"/>
      <c r="AB124" s="32"/>
      <c r="AC124" s="32"/>
      <c r="AD124" s="32"/>
      <c r="AE124" s="32"/>
      <c r="AF124" s="32"/>
    </row>
    <row r="125" ht="15.0" customHeight="1">
      <c r="A125" s="25" t="s">
        <v>270</v>
      </c>
      <c r="B125" s="25" t="s">
        <v>271</v>
      </c>
      <c r="C125" s="35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33"/>
      <c r="O125" s="33"/>
      <c r="P125" s="28" t="str">
        <f t="shared" si="1"/>
        <v/>
      </c>
      <c r="Q125" s="28"/>
      <c r="R125" s="28"/>
      <c r="S125" s="28"/>
      <c r="T125" s="28"/>
      <c r="U125" s="28"/>
      <c r="V125" s="28"/>
      <c r="W125" s="28" t="str">
        <f t="shared" si="2"/>
        <v/>
      </c>
      <c r="X125" s="28" t="str">
        <f t="shared" si="3"/>
        <v/>
      </c>
      <c r="Y125" s="28" t="str">
        <f t="shared" si="4"/>
        <v/>
      </c>
      <c r="Z125" s="28" t="str">
        <f t="shared" si="5"/>
        <v>F</v>
      </c>
      <c r="AA125" s="32"/>
      <c r="AB125" s="32"/>
      <c r="AC125" s="32"/>
      <c r="AD125" s="32"/>
      <c r="AE125" s="32"/>
      <c r="AF125" s="32"/>
    </row>
    <row r="126" ht="15.0" customHeight="1">
      <c r="A126" s="25" t="s">
        <v>272</v>
      </c>
      <c r="B126" s="25" t="s">
        <v>273</v>
      </c>
      <c r="C126" s="35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34">
        <v>17.0</v>
      </c>
      <c r="O126" s="33"/>
      <c r="P126" s="28">
        <f t="shared" si="1"/>
        <v>17</v>
      </c>
      <c r="Q126" s="28"/>
      <c r="R126" s="28"/>
      <c r="S126" s="28"/>
      <c r="T126" s="28"/>
      <c r="U126" s="28"/>
      <c r="V126" s="28"/>
      <c r="W126" s="28">
        <f t="shared" si="2"/>
        <v>17</v>
      </c>
      <c r="X126" s="28" t="str">
        <f t="shared" si="3"/>
        <v/>
      </c>
      <c r="Y126" s="28">
        <f t="shared" si="4"/>
        <v>17</v>
      </c>
      <c r="Z126" s="28" t="str">
        <f t="shared" si="5"/>
        <v>F</v>
      </c>
      <c r="AA126" s="32"/>
      <c r="AB126" s="32"/>
      <c r="AC126" s="32"/>
      <c r="AD126" s="32"/>
      <c r="AE126" s="32"/>
      <c r="AF126" s="32"/>
    </row>
    <row r="127" ht="15.0" customHeight="1">
      <c r="A127" s="25" t="s">
        <v>274</v>
      </c>
      <c r="B127" s="25" t="s">
        <v>275</v>
      </c>
      <c r="C127" s="35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33"/>
      <c r="O127" s="33"/>
      <c r="P127" s="28" t="str">
        <f t="shared" si="1"/>
        <v/>
      </c>
      <c r="Q127" s="28"/>
      <c r="R127" s="28"/>
      <c r="S127" s="28"/>
      <c r="T127" s="28"/>
      <c r="U127" s="28"/>
      <c r="V127" s="28"/>
      <c r="W127" s="28" t="str">
        <f t="shared" si="2"/>
        <v/>
      </c>
      <c r="X127" s="28" t="str">
        <f t="shared" si="3"/>
        <v/>
      </c>
      <c r="Y127" s="28" t="str">
        <f t="shared" si="4"/>
        <v/>
      </c>
      <c r="Z127" s="28" t="str">
        <f t="shared" si="5"/>
        <v>F</v>
      </c>
      <c r="AA127" s="32"/>
      <c r="AB127" s="32"/>
      <c r="AC127" s="32"/>
      <c r="AD127" s="32"/>
      <c r="AE127" s="32"/>
      <c r="AF127" s="32"/>
    </row>
    <row r="128" ht="15.0" customHeight="1">
      <c r="A128" s="25" t="s">
        <v>276</v>
      </c>
      <c r="B128" s="25" t="s">
        <v>277</v>
      </c>
      <c r="C128" s="35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34">
        <v>2.0</v>
      </c>
      <c r="O128" s="34">
        <v>18.5</v>
      </c>
      <c r="P128" s="28">
        <f t="shared" si="1"/>
        <v>18.5</v>
      </c>
      <c r="Q128" s="31">
        <v>18.0</v>
      </c>
      <c r="R128" s="31">
        <v>19.0</v>
      </c>
      <c r="S128" s="28"/>
      <c r="T128" s="28"/>
      <c r="U128" s="28"/>
      <c r="V128" s="28"/>
      <c r="W128" s="28">
        <f t="shared" si="2"/>
        <v>18.5</v>
      </c>
      <c r="X128" s="28">
        <f t="shared" si="3"/>
        <v>19</v>
      </c>
      <c r="Y128" s="28">
        <f t="shared" si="4"/>
        <v>37.5</v>
      </c>
      <c r="Z128" s="28" t="str">
        <f t="shared" si="5"/>
        <v>F</v>
      </c>
      <c r="AA128" s="32"/>
      <c r="AB128" s="32"/>
      <c r="AC128" s="32"/>
      <c r="AD128" s="32"/>
      <c r="AE128" s="32"/>
      <c r="AF128" s="32"/>
    </row>
    <row r="129" ht="15.0" customHeight="1">
      <c r="A129" s="25" t="s">
        <v>278</v>
      </c>
      <c r="B129" s="25" t="s">
        <v>279</v>
      </c>
      <c r="C129" s="35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33"/>
      <c r="O129" s="33"/>
      <c r="P129" s="28" t="str">
        <f t="shared" si="1"/>
        <v/>
      </c>
      <c r="Q129" s="28"/>
      <c r="R129" s="28"/>
      <c r="S129" s="28"/>
      <c r="T129" s="28"/>
      <c r="U129" s="28"/>
      <c r="V129" s="28"/>
      <c r="W129" s="28" t="str">
        <f t="shared" si="2"/>
        <v/>
      </c>
      <c r="X129" s="28" t="str">
        <f t="shared" si="3"/>
        <v/>
      </c>
      <c r="Y129" s="28" t="str">
        <f t="shared" si="4"/>
        <v/>
      </c>
      <c r="Z129" s="28" t="str">
        <f t="shared" si="5"/>
        <v>F</v>
      </c>
      <c r="AA129" s="32"/>
      <c r="AB129" s="32"/>
      <c r="AC129" s="32"/>
      <c r="AD129" s="32"/>
      <c r="AE129" s="32"/>
      <c r="AF129" s="32"/>
    </row>
    <row r="130" ht="15.0" customHeight="1">
      <c r="A130" s="25" t="s">
        <v>280</v>
      </c>
      <c r="B130" s="25" t="s">
        <v>281</v>
      </c>
      <c r="C130" s="35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34">
        <v>24.0</v>
      </c>
      <c r="O130" s="33"/>
      <c r="P130" s="28">
        <f t="shared" si="1"/>
        <v>24</v>
      </c>
      <c r="Q130" s="31">
        <v>5.0</v>
      </c>
      <c r="R130" s="31">
        <v>6.0</v>
      </c>
      <c r="S130" s="28"/>
      <c r="T130" s="28"/>
      <c r="U130" s="28"/>
      <c r="V130" s="28"/>
      <c r="W130" s="28">
        <f t="shared" si="2"/>
        <v>24</v>
      </c>
      <c r="X130" s="28">
        <f t="shared" si="3"/>
        <v>6</v>
      </c>
      <c r="Y130" s="28">
        <f t="shared" si="4"/>
        <v>30</v>
      </c>
      <c r="Z130" s="28" t="str">
        <f t="shared" si="5"/>
        <v>F</v>
      </c>
      <c r="AA130" s="32"/>
      <c r="AB130" s="32"/>
      <c r="AC130" s="32"/>
      <c r="AD130" s="32"/>
      <c r="AE130" s="32"/>
      <c r="AF130" s="32"/>
    </row>
    <row r="131" ht="15.0" customHeight="1">
      <c r="A131" s="25" t="s">
        <v>282</v>
      </c>
      <c r="B131" s="25" t="s">
        <v>283</v>
      </c>
      <c r="C131" s="35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34">
        <v>17.0</v>
      </c>
      <c r="O131" s="33"/>
      <c r="P131" s="28">
        <f t="shared" si="1"/>
        <v>17</v>
      </c>
      <c r="Q131" s="31">
        <v>23.0</v>
      </c>
      <c r="R131" s="31">
        <v>23.0</v>
      </c>
      <c r="S131" s="31">
        <v>23.0</v>
      </c>
      <c r="T131" s="28"/>
      <c r="U131" s="28"/>
      <c r="V131" s="28"/>
      <c r="W131" s="28">
        <f t="shared" si="2"/>
        <v>23</v>
      </c>
      <c r="X131" s="28">
        <f t="shared" si="3"/>
        <v>23</v>
      </c>
      <c r="Y131" s="28">
        <f t="shared" si="4"/>
        <v>46</v>
      </c>
      <c r="Z131" s="28" t="str">
        <f t="shared" si="5"/>
        <v>F</v>
      </c>
      <c r="AA131" s="32"/>
      <c r="AB131" s="32"/>
      <c r="AC131" s="32"/>
      <c r="AD131" s="32"/>
      <c r="AE131" s="32"/>
      <c r="AF131" s="32"/>
    </row>
    <row r="132" ht="15.0" customHeight="1">
      <c r="A132" s="25" t="s">
        <v>284</v>
      </c>
      <c r="B132" s="25" t="s">
        <v>285</v>
      </c>
      <c r="C132" s="35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34">
        <v>9.0</v>
      </c>
      <c r="O132" s="33"/>
      <c r="P132" s="28">
        <f t="shared" si="1"/>
        <v>9</v>
      </c>
      <c r="Q132" s="28"/>
      <c r="R132" s="28"/>
      <c r="S132" s="28"/>
      <c r="T132" s="28"/>
      <c r="U132" s="28"/>
      <c r="V132" s="28"/>
      <c r="W132" s="28">
        <f t="shared" si="2"/>
        <v>9</v>
      </c>
      <c r="X132" s="28" t="str">
        <f t="shared" si="3"/>
        <v/>
      </c>
      <c r="Y132" s="28">
        <f t="shared" si="4"/>
        <v>9</v>
      </c>
      <c r="Z132" s="28" t="str">
        <f t="shared" si="5"/>
        <v>F</v>
      </c>
      <c r="AA132" s="32"/>
      <c r="AB132" s="32"/>
      <c r="AC132" s="32"/>
      <c r="AD132" s="32"/>
      <c r="AE132" s="32"/>
      <c r="AF132" s="32"/>
    </row>
    <row r="133" ht="15.0" customHeight="1">
      <c r="A133" s="25" t="s">
        <v>286</v>
      </c>
      <c r="B133" s="25" t="s">
        <v>287</v>
      </c>
      <c r="C133" s="35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33"/>
      <c r="O133" s="33"/>
      <c r="P133" s="28" t="str">
        <f t="shared" si="1"/>
        <v/>
      </c>
      <c r="Q133" s="28"/>
      <c r="R133" s="28"/>
      <c r="S133" s="28"/>
      <c r="T133" s="28"/>
      <c r="U133" s="28"/>
      <c r="V133" s="28"/>
      <c r="W133" s="28" t="str">
        <f t="shared" si="2"/>
        <v/>
      </c>
      <c r="X133" s="28" t="str">
        <f t="shared" si="3"/>
        <v/>
      </c>
      <c r="Y133" s="28" t="str">
        <f t="shared" si="4"/>
        <v/>
      </c>
      <c r="Z133" s="28" t="str">
        <f t="shared" si="5"/>
        <v>F</v>
      </c>
      <c r="AA133" s="32"/>
      <c r="AB133" s="32"/>
      <c r="AC133" s="32"/>
      <c r="AD133" s="32"/>
      <c r="AE133" s="32"/>
      <c r="AF133" s="32"/>
    </row>
    <row r="134" ht="15.0" customHeight="1">
      <c r="A134" s="25" t="s">
        <v>288</v>
      </c>
      <c r="B134" s="25" t="s">
        <v>289</v>
      </c>
      <c r="C134" s="35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33"/>
      <c r="O134" s="33"/>
      <c r="P134" s="28" t="str">
        <f t="shared" si="1"/>
        <v/>
      </c>
      <c r="Q134" s="28"/>
      <c r="R134" s="28"/>
      <c r="S134" s="28"/>
      <c r="T134" s="28"/>
      <c r="U134" s="28"/>
      <c r="V134" s="28"/>
      <c r="W134" s="28" t="str">
        <f t="shared" si="2"/>
        <v/>
      </c>
      <c r="X134" s="28" t="str">
        <f t="shared" si="3"/>
        <v/>
      </c>
      <c r="Y134" s="28" t="str">
        <f t="shared" si="4"/>
        <v/>
      </c>
      <c r="Z134" s="28" t="str">
        <f t="shared" si="5"/>
        <v>F</v>
      </c>
      <c r="AA134" s="32"/>
      <c r="AB134" s="32"/>
      <c r="AC134" s="32"/>
      <c r="AD134" s="32"/>
      <c r="AE134" s="32"/>
      <c r="AF134" s="32"/>
    </row>
    <row r="135" ht="15.0" customHeight="1">
      <c r="A135" s="25" t="s">
        <v>290</v>
      </c>
      <c r="B135" s="25" t="s">
        <v>291</v>
      </c>
      <c r="C135" s="35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34">
        <v>11.0</v>
      </c>
      <c r="O135" s="34">
        <v>17.0</v>
      </c>
      <c r="P135" s="28">
        <f t="shared" si="1"/>
        <v>17</v>
      </c>
      <c r="Q135" s="31">
        <v>4.0</v>
      </c>
      <c r="R135" s="31">
        <v>16.0</v>
      </c>
      <c r="S135" s="28"/>
      <c r="T135" s="28"/>
      <c r="U135" s="28"/>
      <c r="V135" s="28"/>
      <c r="W135" s="28">
        <f t="shared" si="2"/>
        <v>17</v>
      </c>
      <c r="X135" s="28">
        <f t="shared" si="3"/>
        <v>16</v>
      </c>
      <c r="Y135" s="28">
        <f t="shared" si="4"/>
        <v>33</v>
      </c>
      <c r="Z135" s="28" t="str">
        <f t="shared" si="5"/>
        <v>F</v>
      </c>
      <c r="AA135" s="32"/>
      <c r="AB135" s="32"/>
      <c r="AC135" s="32"/>
      <c r="AD135" s="32"/>
      <c r="AE135" s="32"/>
      <c r="AF135" s="32"/>
    </row>
    <row r="136" ht="15.0" customHeight="1">
      <c r="A136" s="25" t="s">
        <v>292</v>
      </c>
      <c r="B136" s="25" t="s">
        <v>293</v>
      </c>
      <c r="C136" s="35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33"/>
      <c r="O136" s="33"/>
      <c r="P136" s="28" t="str">
        <f t="shared" si="1"/>
        <v/>
      </c>
      <c r="Q136" s="28"/>
      <c r="R136" s="28"/>
      <c r="S136" s="28"/>
      <c r="T136" s="28"/>
      <c r="U136" s="28"/>
      <c r="V136" s="28"/>
      <c r="W136" s="28" t="str">
        <f t="shared" si="2"/>
        <v/>
      </c>
      <c r="X136" s="28" t="str">
        <f t="shared" si="3"/>
        <v/>
      </c>
      <c r="Y136" s="28" t="str">
        <f t="shared" si="4"/>
        <v/>
      </c>
      <c r="Z136" s="28" t="str">
        <f t="shared" si="5"/>
        <v>F</v>
      </c>
      <c r="AA136" s="32"/>
      <c r="AB136" s="32"/>
      <c r="AC136" s="32"/>
      <c r="AD136" s="32"/>
      <c r="AE136" s="32"/>
      <c r="AF136" s="32"/>
    </row>
    <row r="137" ht="15.0" customHeight="1">
      <c r="A137" s="37" t="s">
        <v>294</v>
      </c>
      <c r="B137" s="25" t="s">
        <v>295</v>
      </c>
      <c r="C137" s="35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33"/>
      <c r="O137" s="30">
        <v>23.0</v>
      </c>
      <c r="P137" s="28">
        <f t="shared" si="1"/>
        <v>23</v>
      </c>
      <c r="Q137" s="31">
        <v>28.0</v>
      </c>
      <c r="R137" s="28"/>
      <c r="S137" s="28"/>
      <c r="T137" s="28"/>
      <c r="U137" s="28"/>
      <c r="V137" s="28"/>
      <c r="W137" s="28">
        <f t="shared" si="2"/>
        <v>23</v>
      </c>
      <c r="X137" s="28">
        <f t="shared" si="3"/>
        <v>28</v>
      </c>
      <c r="Y137" s="28">
        <f t="shared" si="4"/>
        <v>51</v>
      </c>
      <c r="Z137" s="28" t="str">
        <f t="shared" si="5"/>
        <v>E</v>
      </c>
      <c r="AA137" s="32"/>
      <c r="AB137" s="32"/>
      <c r="AC137" s="32"/>
      <c r="AD137" s="32"/>
      <c r="AE137" s="32"/>
      <c r="AF137" s="32"/>
    </row>
    <row r="138" ht="15.0" customHeight="1">
      <c r="A138" s="25" t="s">
        <v>296</v>
      </c>
      <c r="B138" s="25" t="s">
        <v>297</v>
      </c>
      <c r="C138" s="35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33"/>
      <c r="O138" s="33"/>
      <c r="P138" s="28" t="str">
        <f t="shared" si="1"/>
        <v/>
      </c>
      <c r="Q138" s="28"/>
      <c r="R138" s="28"/>
      <c r="S138" s="28"/>
      <c r="T138" s="28"/>
      <c r="U138" s="28"/>
      <c r="V138" s="28"/>
      <c r="W138" s="28" t="str">
        <f t="shared" si="2"/>
        <v/>
      </c>
      <c r="X138" s="28" t="str">
        <f t="shared" si="3"/>
        <v/>
      </c>
      <c r="Y138" s="28" t="str">
        <f t="shared" si="4"/>
        <v/>
      </c>
      <c r="Z138" s="28" t="str">
        <f t="shared" si="5"/>
        <v>F</v>
      </c>
      <c r="AA138" s="32"/>
      <c r="AB138" s="32"/>
      <c r="AC138" s="32"/>
      <c r="AD138" s="32"/>
      <c r="AE138" s="32"/>
      <c r="AF138" s="32"/>
    </row>
    <row r="139" ht="15.0" customHeight="1">
      <c r="A139" s="25" t="s">
        <v>298</v>
      </c>
      <c r="B139" s="25" t="s">
        <v>299</v>
      </c>
      <c r="C139" s="35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33"/>
      <c r="O139" s="33"/>
      <c r="P139" s="28" t="str">
        <f t="shared" si="1"/>
        <v/>
      </c>
      <c r="Q139" s="28"/>
      <c r="R139" s="28"/>
      <c r="S139" s="28"/>
      <c r="T139" s="28"/>
      <c r="U139" s="28"/>
      <c r="V139" s="28"/>
      <c r="W139" s="28" t="str">
        <f t="shared" si="2"/>
        <v/>
      </c>
      <c r="X139" s="28" t="str">
        <f t="shared" si="3"/>
        <v/>
      </c>
      <c r="Y139" s="28" t="str">
        <f t="shared" si="4"/>
        <v/>
      </c>
      <c r="Z139" s="28" t="str">
        <f t="shared" si="5"/>
        <v>F</v>
      </c>
      <c r="AA139" s="32"/>
      <c r="AB139" s="32"/>
      <c r="AC139" s="32"/>
      <c r="AD139" s="32"/>
      <c r="AE139" s="32"/>
      <c r="AF139" s="32"/>
    </row>
    <row r="140" ht="15.0" customHeight="1">
      <c r="A140" s="25" t="s">
        <v>300</v>
      </c>
      <c r="B140" s="25" t="s">
        <v>301</v>
      </c>
      <c r="C140" s="35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34">
        <v>17.0</v>
      </c>
      <c r="O140" s="33"/>
      <c r="P140" s="28">
        <f t="shared" si="1"/>
        <v>17</v>
      </c>
      <c r="Q140" s="31">
        <v>3.0</v>
      </c>
      <c r="R140" s="31">
        <v>30.0</v>
      </c>
      <c r="S140" s="31">
        <v>0.0</v>
      </c>
      <c r="T140" s="28"/>
      <c r="U140" s="28"/>
      <c r="V140" s="28"/>
      <c r="W140" s="28">
        <f t="shared" si="2"/>
        <v>0</v>
      </c>
      <c r="X140" s="28">
        <f t="shared" si="3"/>
        <v>30</v>
      </c>
      <c r="Y140" s="28">
        <f t="shared" si="4"/>
        <v>30</v>
      </c>
      <c r="Z140" s="28" t="str">
        <f t="shared" si="5"/>
        <v>F</v>
      </c>
      <c r="AA140" s="32"/>
      <c r="AB140" s="32"/>
      <c r="AC140" s="32"/>
      <c r="AD140" s="32"/>
      <c r="AE140" s="32"/>
      <c r="AF140" s="32"/>
    </row>
    <row r="141" ht="15.0" customHeight="1">
      <c r="A141" s="25" t="s">
        <v>302</v>
      </c>
      <c r="B141" s="25" t="s">
        <v>303</v>
      </c>
      <c r="C141" s="35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33"/>
      <c r="O141" s="33"/>
      <c r="P141" s="28" t="str">
        <f t="shared" si="1"/>
        <v/>
      </c>
      <c r="Q141" s="28"/>
      <c r="R141" s="28"/>
      <c r="S141" s="28"/>
      <c r="T141" s="28"/>
      <c r="U141" s="28"/>
      <c r="V141" s="28"/>
      <c r="W141" s="28" t="str">
        <f t="shared" si="2"/>
        <v/>
      </c>
      <c r="X141" s="28" t="str">
        <f t="shared" si="3"/>
        <v/>
      </c>
      <c r="Y141" s="28" t="str">
        <f t="shared" si="4"/>
        <v/>
      </c>
      <c r="Z141" s="28" t="str">
        <f t="shared" si="5"/>
        <v>F</v>
      </c>
      <c r="AA141" s="32"/>
      <c r="AB141" s="32"/>
      <c r="AC141" s="32"/>
      <c r="AD141" s="32"/>
      <c r="AE141" s="32"/>
      <c r="AF141" s="32"/>
    </row>
    <row r="142" ht="15.0" customHeight="1">
      <c r="A142" s="25" t="s">
        <v>304</v>
      </c>
      <c r="B142" s="25" t="s">
        <v>305</v>
      </c>
      <c r="C142" s="35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33"/>
      <c r="O142" s="33"/>
      <c r="P142" s="28" t="str">
        <f t="shared" si="1"/>
        <v/>
      </c>
      <c r="Q142" s="28"/>
      <c r="R142" s="28"/>
      <c r="S142" s="28"/>
      <c r="T142" s="28"/>
      <c r="U142" s="28"/>
      <c r="V142" s="28"/>
      <c r="W142" s="28" t="str">
        <f t="shared" si="2"/>
        <v/>
      </c>
      <c r="X142" s="28" t="str">
        <f t="shared" si="3"/>
        <v/>
      </c>
      <c r="Y142" s="28" t="str">
        <f t="shared" si="4"/>
        <v/>
      </c>
      <c r="Z142" s="28" t="str">
        <f t="shared" si="5"/>
        <v>F</v>
      </c>
      <c r="AA142" s="32"/>
      <c r="AB142" s="32"/>
      <c r="AC142" s="32"/>
      <c r="AD142" s="32"/>
      <c r="AE142" s="32"/>
      <c r="AF142" s="32"/>
    </row>
    <row r="143" ht="15.0" customHeight="1">
      <c r="A143" s="25" t="s">
        <v>306</v>
      </c>
      <c r="B143" s="25" t="s">
        <v>307</v>
      </c>
      <c r="C143" s="35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33"/>
      <c r="O143" s="33"/>
      <c r="P143" s="28" t="str">
        <f t="shared" si="1"/>
        <v/>
      </c>
      <c r="Q143" s="28"/>
      <c r="R143" s="28"/>
      <c r="S143" s="28"/>
      <c r="T143" s="28"/>
      <c r="U143" s="28"/>
      <c r="V143" s="28"/>
      <c r="W143" s="28" t="str">
        <f t="shared" si="2"/>
        <v/>
      </c>
      <c r="X143" s="28" t="str">
        <f t="shared" si="3"/>
        <v/>
      </c>
      <c r="Y143" s="28" t="str">
        <f t="shared" si="4"/>
        <v/>
      </c>
      <c r="Z143" s="28" t="str">
        <f t="shared" si="5"/>
        <v>F</v>
      </c>
      <c r="AA143" s="32"/>
      <c r="AB143" s="32"/>
      <c r="AC143" s="32"/>
      <c r="AD143" s="32"/>
      <c r="AE143" s="32"/>
      <c r="AF143" s="32"/>
    </row>
    <row r="144" ht="15.0" customHeight="1">
      <c r="A144" s="25" t="s">
        <v>308</v>
      </c>
      <c r="B144" s="25" t="s">
        <v>309</v>
      </c>
      <c r="C144" s="35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33"/>
      <c r="O144" s="33"/>
      <c r="P144" s="28" t="str">
        <f t="shared" si="1"/>
        <v/>
      </c>
      <c r="Q144" s="28"/>
      <c r="R144" s="28"/>
      <c r="S144" s="28"/>
      <c r="T144" s="28"/>
      <c r="U144" s="28"/>
      <c r="V144" s="28"/>
      <c r="W144" s="28" t="str">
        <f t="shared" si="2"/>
        <v/>
      </c>
      <c r="X144" s="28" t="str">
        <f t="shared" si="3"/>
        <v/>
      </c>
      <c r="Y144" s="28" t="str">
        <f t="shared" si="4"/>
        <v/>
      </c>
      <c r="Z144" s="28" t="str">
        <f t="shared" si="5"/>
        <v>F</v>
      </c>
      <c r="AA144" s="32"/>
      <c r="AB144" s="32"/>
      <c r="AC144" s="32"/>
      <c r="AD144" s="32"/>
      <c r="AE144" s="32"/>
      <c r="AF144" s="32"/>
    </row>
    <row r="145" ht="15.0" customHeight="1">
      <c r="A145" s="25" t="s">
        <v>310</v>
      </c>
      <c r="B145" s="25" t="s">
        <v>311</v>
      </c>
      <c r="C145" s="35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33"/>
      <c r="O145" s="33"/>
      <c r="P145" s="28" t="str">
        <f t="shared" si="1"/>
        <v/>
      </c>
      <c r="Q145" s="28"/>
      <c r="R145" s="28"/>
      <c r="S145" s="28"/>
      <c r="T145" s="28"/>
      <c r="U145" s="28"/>
      <c r="V145" s="28"/>
      <c r="W145" s="28" t="str">
        <f t="shared" si="2"/>
        <v/>
      </c>
      <c r="X145" s="28" t="str">
        <f t="shared" si="3"/>
        <v/>
      </c>
      <c r="Y145" s="28" t="str">
        <f t="shared" si="4"/>
        <v/>
      </c>
      <c r="Z145" s="28" t="str">
        <f t="shared" si="5"/>
        <v>F</v>
      </c>
      <c r="AA145" s="32"/>
      <c r="AB145" s="32"/>
      <c r="AC145" s="32"/>
      <c r="AD145" s="32"/>
      <c r="AE145" s="32"/>
      <c r="AF145" s="32"/>
    </row>
    <row r="146" ht="15.0" customHeight="1">
      <c r="A146" s="25" t="s">
        <v>312</v>
      </c>
      <c r="B146" s="25" t="s">
        <v>313</v>
      </c>
      <c r="C146" s="35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33"/>
      <c r="O146" s="33"/>
      <c r="P146" s="28" t="str">
        <f t="shared" si="1"/>
        <v/>
      </c>
      <c r="Q146" s="28"/>
      <c r="R146" s="28"/>
      <c r="S146" s="28"/>
      <c r="T146" s="28"/>
      <c r="U146" s="28"/>
      <c r="V146" s="28"/>
      <c r="W146" s="28" t="str">
        <f t="shared" si="2"/>
        <v/>
      </c>
      <c r="X146" s="28" t="str">
        <f t="shared" si="3"/>
        <v/>
      </c>
      <c r="Y146" s="28" t="str">
        <f t="shared" si="4"/>
        <v/>
      </c>
      <c r="Z146" s="28" t="str">
        <f t="shared" si="5"/>
        <v>F</v>
      </c>
      <c r="AA146" s="32"/>
      <c r="AB146" s="32"/>
      <c r="AC146" s="32"/>
      <c r="AD146" s="32"/>
      <c r="AE146" s="32"/>
      <c r="AF146" s="32"/>
    </row>
    <row r="147" ht="15.0" customHeight="1">
      <c r="A147" s="25" t="s">
        <v>314</v>
      </c>
      <c r="B147" s="25" t="s">
        <v>315</v>
      </c>
      <c r="C147" s="35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33"/>
      <c r="O147" s="33"/>
      <c r="P147" s="28" t="str">
        <f t="shared" si="1"/>
        <v/>
      </c>
      <c r="Q147" s="28"/>
      <c r="R147" s="28"/>
      <c r="S147" s="28"/>
      <c r="T147" s="28"/>
      <c r="U147" s="28"/>
      <c r="V147" s="28"/>
      <c r="W147" s="28" t="str">
        <f t="shared" si="2"/>
        <v/>
      </c>
      <c r="X147" s="28" t="str">
        <f t="shared" si="3"/>
        <v/>
      </c>
      <c r="Y147" s="28" t="str">
        <f t="shared" si="4"/>
        <v/>
      </c>
      <c r="Z147" s="28" t="str">
        <f t="shared" si="5"/>
        <v>F</v>
      </c>
      <c r="AA147" s="32"/>
      <c r="AB147" s="32"/>
      <c r="AC147" s="32"/>
      <c r="AD147" s="32"/>
      <c r="AE147" s="32"/>
      <c r="AF147" s="32"/>
    </row>
    <row r="148" ht="15.0" customHeight="1">
      <c r="A148" s="25" t="s">
        <v>316</v>
      </c>
      <c r="B148" s="25" t="s">
        <v>317</v>
      </c>
      <c r="C148" s="35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34">
        <v>9.0</v>
      </c>
      <c r="O148" s="34">
        <v>18.0</v>
      </c>
      <c r="P148" s="28">
        <f t="shared" si="1"/>
        <v>18</v>
      </c>
      <c r="Q148" s="31">
        <v>6.0</v>
      </c>
      <c r="R148" s="31">
        <v>12.0</v>
      </c>
      <c r="S148" s="28"/>
      <c r="T148" s="28"/>
      <c r="U148" s="28"/>
      <c r="V148" s="28"/>
      <c r="W148" s="28">
        <f t="shared" si="2"/>
        <v>18</v>
      </c>
      <c r="X148" s="28">
        <f t="shared" si="3"/>
        <v>12</v>
      </c>
      <c r="Y148" s="28">
        <f t="shared" si="4"/>
        <v>30</v>
      </c>
      <c r="Z148" s="28" t="str">
        <f t="shared" si="5"/>
        <v>F</v>
      </c>
      <c r="AA148" s="32"/>
      <c r="AB148" s="32"/>
      <c r="AC148" s="32"/>
      <c r="AD148" s="32"/>
      <c r="AE148" s="32"/>
      <c r="AF148" s="32"/>
    </row>
    <row r="149" ht="15.0" customHeight="1">
      <c r="A149" s="25" t="s">
        <v>318</v>
      </c>
      <c r="B149" s="25" t="s">
        <v>319</v>
      </c>
      <c r="C149" s="35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34">
        <v>12.0</v>
      </c>
      <c r="O149" s="34">
        <v>0.0</v>
      </c>
      <c r="P149" s="28">
        <f t="shared" si="1"/>
        <v>0</v>
      </c>
      <c r="Q149" s="31">
        <v>0.0</v>
      </c>
      <c r="R149" s="28"/>
      <c r="S149" s="28"/>
      <c r="T149" s="28"/>
      <c r="U149" s="28"/>
      <c r="V149" s="28"/>
      <c r="W149" s="28">
        <f t="shared" si="2"/>
        <v>0</v>
      </c>
      <c r="X149" s="28">
        <f t="shared" si="3"/>
        <v>0</v>
      </c>
      <c r="Y149" s="28">
        <f t="shared" si="4"/>
        <v>0</v>
      </c>
      <c r="Z149" s="28" t="str">
        <f t="shared" si="5"/>
        <v>F</v>
      </c>
      <c r="AA149" s="32"/>
      <c r="AB149" s="32"/>
      <c r="AC149" s="32"/>
      <c r="AD149" s="32"/>
      <c r="AE149" s="32"/>
      <c r="AF149" s="32"/>
    </row>
    <row r="150" ht="15.0" customHeight="1">
      <c r="A150" s="25" t="s">
        <v>320</v>
      </c>
      <c r="B150" s="25" t="s">
        <v>321</v>
      </c>
      <c r="C150" s="35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33"/>
      <c r="O150" s="33"/>
      <c r="P150" s="28" t="str">
        <f t="shared" si="1"/>
        <v/>
      </c>
      <c r="Q150" s="28"/>
      <c r="R150" s="28"/>
      <c r="S150" s="28"/>
      <c r="T150" s="28"/>
      <c r="U150" s="28"/>
      <c r="V150" s="28"/>
      <c r="W150" s="28" t="str">
        <f t="shared" si="2"/>
        <v/>
      </c>
      <c r="X150" s="28" t="str">
        <f t="shared" si="3"/>
        <v/>
      </c>
      <c r="Y150" s="28" t="str">
        <f t="shared" si="4"/>
        <v/>
      </c>
      <c r="Z150" s="28" t="str">
        <f t="shared" si="5"/>
        <v>F</v>
      </c>
      <c r="AA150" s="32"/>
      <c r="AB150" s="32"/>
      <c r="AC150" s="32"/>
      <c r="AD150" s="32"/>
      <c r="AE150" s="32"/>
      <c r="AF150" s="32"/>
    </row>
    <row r="151" ht="15.0" customHeight="1">
      <c r="A151" s="25" t="s">
        <v>322</v>
      </c>
      <c r="B151" s="25" t="s">
        <v>323</v>
      </c>
      <c r="C151" s="35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33"/>
      <c r="O151" s="33"/>
      <c r="P151" s="28" t="str">
        <f t="shared" si="1"/>
        <v/>
      </c>
      <c r="Q151" s="28"/>
      <c r="R151" s="28"/>
      <c r="S151" s="28"/>
      <c r="T151" s="28"/>
      <c r="U151" s="28"/>
      <c r="V151" s="28"/>
      <c r="W151" s="28" t="str">
        <f t="shared" si="2"/>
        <v/>
      </c>
      <c r="X151" s="28" t="str">
        <f t="shared" si="3"/>
        <v/>
      </c>
      <c r="Y151" s="28" t="str">
        <f t="shared" si="4"/>
        <v/>
      </c>
      <c r="Z151" s="28" t="str">
        <f t="shared" si="5"/>
        <v>F</v>
      </c>
      <c r="AA151" s="32"/>
      <c r="AB151" s="32"/>
      <c r="AC151" s="32"/>
      <c r="AD151" s="32"/>
      <c r="AE151" s="32"/>
      <c r="AF151" s="32"/>
    </row>
    <row r="152" ht="15.0" customHeight="1">
      <c r="A152" s="25" t="s">
        <v>324</v>
      </c>
      <c r="B152" s="25" t="s">
        <v>325</v>
      </c>
      <c r="C152" s="35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33"/>
      <c r="O152" s="33"/>
      <c r="P152" s="28" t="str">
        <f t="shared" si="1"/>
        <v/>
      </c>
      <c r="Q152" s="28"/>
      <c r="R152" s="28"/>
      <c r="S152" s="28"/>
      <c r="T152" s="28"/>
      <c r="U152" s="28"/>
      <c r="V152" s="28"/>
      <c r="W152" s="28" t="str">
        <f t="shared" si="2"/>
        <v/>
      </c>
      <c r="X152" s="28" t="str">
        <f t="shared" si="3"/>
        <v/>
      </c>
      <c r="Y152" s="28" t="str">
        <f t="shared" si="4"/>
        <v/>
      </c>
      <c r="Z152" s="28" t="str">
        <f t="shared" si="5"/>
        <v>F</v>
      </c>
      <c r="AA152" s="32"/>
      <c r="AB152" s="32"/>
      <c r="AC152" s="32"/>
      <c r="AD152" s="32"/>
      <c r="AE152" s="32"/>
      <c r="AF152" s="32"/>
    </row>
    <row r="153" ht="15.0" customHeight="1">
      <c r="A153" s="25" t="s">
        <v>326</v>
      </c>
      <c r="B153" s="25" t="s">
        <v>327</v>
      </c>
      <c r="C153" s="35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33"/>
      <c r="O153" s="33"/>
      <c r="P153" s="28" t="str">
        <f t="shared" si="1"/>
        <v/>
      </c>
      <c r="Q153" s="28"/>
      <c r="R153" s="28"/>
      <c r="S153" s="28"/>
      <c r="T153" s="28"/>
      <c r="U153" s="28"/>
      <c r="V153" s="28"/>
      <c r="W153" s="28" t="str">
        <f t="shared" si="2"/>
        <v/>
      </c>
      <c r="X153" s="28" t="str">
        <f t="shared" si="3"/>
        <v/>
      </c>
      <c r="Y153" s="28" t="str">
        <f t="shared" si="4"/>
        <v/>
      </c>
      <c r="Z153" s="28" t="str">
        <f t="shared" si="5"/>
        <v>F</v>
      </c>
      <c r="AA153" s="32"/>
      <c r="AB153" s="32"/>
      <c r="AC153" s="32"/>
      <c r="AD153" s="32"/>
      <c r="AE153" s="32"/>
      <c r="AF153" s="32"/>
    </row>
    <row r="154" ht="15.0" customHeight="1">
      <c r="A154" s="25" t="s">
        <v>328</v>
      </c>
      <c r="B154" s="25" t="s">
        <v>329</v>
      </c>
      <c r="C154" s="35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33"/>
      <c r="O154" s="33"/>
      <c r="P154" s="28" t="str">
        <f t="shared" si="1"/>
        <v/>
      </c>
      <c r="Q154" s="28"/>
      <c r="R154" s="28"/>
      <c r="S154" s="28"/>
      <c r="T154" s="28"/>
      <c r="U154" s="28"/>
      <c r="V154" s="28"/>
      <c r="W154" s="28" t="str">
        <f t="shared" si="2"/>
        <v/>
      </c>
      <c r="X154" s="28" t="str">
        <f t="shared" si="3"/>
        <v/>
      </c>
      <c r="Y154" s="28" t="str">
        <f t="shared" si="4"/>
        <v/>
      </c>
      <c r="Z154" s="28" t="str">
        <f t="shared" si="5"/>
        <v>F</v>
      </c>
      <c r="AA154" s="32"/>
      <c r="AB154" s="32"/>
      <c r="AC154" s="32"/>
      <c r="AD154" s="32"/>
      <c r="AE154" s="32"/>
      <c r="AF154" s="32"/>
    </row>
    <row r="155" ht="15.0" customHeight="1">
      <c r="A155" s="25" t="s">
        <v>330</v>
      </c>
      <c r="B155" s="25" t="s">
        <v>331</v>
      </c>
      <c r="C155" s="35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33"/>
      <c r="O155" s="33"/>
      <c r="P155" s="28" t="str">
        <f t="shared" si="1"/>
        <v/>
      </c>
      <c r="Q155" s="28"/>
      <c r="R155" s="28"/>
      <c r="S155" s="28"/>
      <c r="T155" s="28"/>
      <c r="U155" s="28"/>
      <c r="V155" s="28"/>
      <c r="W155" s="28" t="str">
        <f t="shared" si="2"/>
        <v/>
      </c>
      <c r="X155" s="28" t="str">
        <f t="shared" si="3"/>
        <v/>
      </c>
      <c r="Y155" s="28" t="str">
        <f t="shared" si="4"/>
        <v/>
      </c>
      <c r="Z155" s="28" t="str">
        <f t="shared" si="5"/>
        <v>F</v>
      </c>
      <c r="AA155" s="32"/>
      <c r="AB155" s="32"/>
      <c r="AC155" s="32"/>
      <c r="AD155" s="32"/>
      <c r="AE155" s="32"/>
      <c r="AF155" s="32"/>
    </row>
    <row r="156" ht="15.0" customHeight="1">
      <c r="A156" s="25" t="s">
        <v>332</v>
      </c>
      <c r="B156" s="25" t="s">
        <v>333</v>
      </c>
      <c r="C156" s="35"/>
      <c r="D156" s="28"/>
      <c r="E156" s="28"/>
      <c r="F156" s="28"/>
      <c r="G156" s="28"/>
      <c r="H156" s="36"/>
      <c r="I156" s="28"/>
      <c r="J156" s="28"/>
      <c r="K156" s="28"/>
      <c r="L156" s="28"/>
      <c r="M156" s="28"/>
      <c r="N156" s="33"/>
      <c r="O156" s="33"/>
      <c r="P156" s="28" t="str">
        <f t="shared" si="1"/>
        <v/>
      </c>
      <c r="Q156" s="28"/>
      <c r="R156" s="36"/>
      <c r="S156" s="28"/>
      <c r="T156" s="28"/>
      <c r="U156" s="28"/>
      <c r="V156" s="28"/>
      <c r="W156" s="28" t="str">
        <f t="shared" si="2"/>
        <v/>
      </c>
      <c r="X156" s="28" t="str">
        <f t="shared" si="3"/>
        <v/>
      </c>
      <c r="Y156" s="28" t="str">
        <f t="shared" si="4"/>
        <v/>
      </c>
      <c r="Z156" s="28" t="str">
        <f t="shared" si="5"/>
        <v>F</v>
      </c>
      <c r="AA156" s="32"/>
      <c r="AB156" s="32"/>
      <c r="AC156" s="32"/>
      <c r="AD156" s="32"/>
      <c r="AE156" s="32"/>
      <c r="AF156" s="32"/>
    </row>
    <row r="157" ht="15.0" customHeight="1">
      <c r="A157" s="38">
        <v>44853.0</v>
      </c>
      <c r="B157" s="39" t="s">
        <v>334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2"/>
      <c r="O157" s="42"/>
      <c r="P157" s="41" t="str">
        <f t="shared" si="1"/>
        <v/>
      </c>
      <c r="Q157" s="41"/>
      <c r="R157" s="41"/>
      <c r="S157" s="41"/>
      <c r="T157" s="41"/>
      <c r="U157" s="41"/>
      <c r="V157" s="41"/>
      <c r="W157" s="28" t="str">
        <f t="shared" si="2"/>
        <v/>
      </c>
      <c r="X157" s="28" t="str">
        <f t="shared" si="3"/>
        <v/>
      </c>
      <c r="Y157" s="28" t="str">
        <f t="shared" si="4"/>
        <v/>
      </c>
      <c r="Z157" s="28" t="str">
        <f t="shared" si="5"/>
        <v>F</v>
      </c>
      <c r="AA157" s="32"/>
      <c r="AB157" s="32"/>
      <c r="AC157" s="32"/>
      <c r="AD157" s="32"/>
      <c r="AE157" s="32"/>
      <c r="AF157" s="32"/>
    </row>
    <row r="158" ht="15.0" customHeight="1">
      <c r="A158" s="43"/>
      <c r="B158" s="44"/>
      <c r="C158" s="32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6"/>
      <c r="O158" s="45"/>
      <c r="P158" s="45"/>
      <c r="Q158" s="47"/>
      <c r="R158" s="45"/>
      <c r="S158" s="45"/>
      <c r="T158" s="45"/>
      <c r="U158" s="45"/>
      <c r="V158" s="45"/>
      <c r="W158" s="45"/>
      <c r="X158" s="45"/>
      <c r="Y158" s="45"/>
      <c r="Z158" s="45"/>
      <c r="AA158" s="32"/>
      <c r="AB158" s="32"/>
      <c r="AC158" s="32"/>
      <c r="AD158" s="32"/>
      <c r="AE158" s="32"/>
      <c r="AF158" s="32"/>
    </row>
    <row r="159" ht="15.0" customHeight="1">
      <c r="A159" s="48"/>
      <c r="B159" s="44"/>
      <c r="C159" s="32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6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32"/>
      <c r="AB159" s="32"/>
      <c r="AC159" s="32"/>
      <c r="AD159" s="32"/>
      <c r="AE159" s="32"/>
      <c r="AF159" s="32"/>
    </row>
    <row r="160" ht="12.0" customHeight="1">
      <c r="M160" s="49"/>
      <c r="N160" s="49"/>
      <c r="O160" s="45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ht="12.0" customHeight="1">
      <c r="M161" s="49"/>
      <c r="N161" s="49"/>
      <c r="O161" s="45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ht="12.0" customHeight="1">
      <c r="M162" s="49"/>
      <c r="N162" s="49"/>
      <c r="O162" s="45"/>
      <c r="P162" s="49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ht="12.0" customHeight="1">
      <c r="M163" s="49"/>
      <c r="N163" s="49"/>
      <c r="O163" s="45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ht="12.0" customHeight="1">
      <c r="M164" s="49"/>
      <c r="N164" s="49"/>
      <c r="O164" s="45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ht="12.0" customHeight="1">
      <c r="M165" s="49"/>
      <c r="N165" s="49"/>
      <c r="O165" s="45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ht="12.0" customHeight="1">
      <c r="M166" s="49"/>
      <c r="N166" s="49"/>
      <c r="O166" s="45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ht="12.0" customHeight="1">
      <c r="M167" s="49"/>
      <c r="N167" s="49"/>
      <c r="O167" s="45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ht="12.0" customHeight="1">
      <c r="M168" s="49"/>
      <c r="N168" s="49"/>
      <c r="O168" s="45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ht="12.0" customHeight="1">
      <c r="M169" s="49"/>
      <c r="N169" s="49"/>
      <c r="O169" s="45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ht="12.0" customHeight="1">
      <c r="M170" s="49"/>
      <c r="N170" s="49"/>
      <c r="O170" s="45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ht="12.0" customHeight="1">
      <c r="M171" s="49"/>
      <c r="N171" s="49"/>
      <c r="O171" s="45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ht="12.0" customHeight="1">
      <c r="M172" s="49"/>
      <c r="N172" s="49"/>
      <c r="O172" s="45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ht="12.0" customHeight="1">
      <c r="M173" s="49"/>
      <c r="N173" s="49"/>
      <c r="O173" s="45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ht="12.0" customHeight="1">
      <c r="M174" s="49"/>
      <c r="N174" s="49"/>
      <c r="O174" s="45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ht="12.0" customHeight="1">
      <c r="M175" s="49"/>
      <c r="N175" s="49"/>
      <c r="O175" s="45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ht="12.0" customHeight="1">
      <c r="M176" s="49"/>
      <c r="N176" s="49"/>
      <c r="O176" s="45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ht="12.0" customHeight="1">
      <c r="M177" s="49"/>
      <c r="N177" s="49"/>
      <c r="O177" s="45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ht="12.0" customHeight="1">
      <c r="M178" s="49"/>
      <c r="N178" s="49"/>
      <c r="O178" s="45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ht="12.0" customHeight="1">
      <c r="M179" s="49"/>
      <c r="N179" s="49"/>
      <c r="O179" s="45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ht="12.0" customHeight="1">
      <c r="M180" s="49"/>
      <c r="N180" s="49"/>
      <c r="O180" s="45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ht="12.0" customHeight="1">
      <c r="M181" s="49"/>
      <c r="N181" s="49"/>
      <c r="O181" s="45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ht="12.0" customHeight="1">
      <c r="O182" s="51"/>
    </row>
    <row r="183" ht="12.0" customHeight="1">
      <c r="O183" s="51"/>
    </row>
    <row r="184" ht="12.0" customHeight="1">
      <c r="O184" s="51"/>
    </row>
    <row r="185" ht="12.0" customHeight="1">
      <c r="O185" s="51"/>
    </row>
    <row r="186" ht="12.0" customHeight="1">
      <c r="O186" s="51"/>
    </row>
    <row r="187" ht="12.0" customHeight="1">
      <c r="O187" s="51"/>
    </row>
    <row r="188" ht="12.0" customHeight="1">
      <c r="O188" s="51"/>
    </row>
    <row r="189" ht="12.0" customHeight="1">
      <c r="O189" s="51"/>
    </row>
    <row r="190" ht="12.0" customHeight="1">
      <c r="O190" s="51"/>
    </row>
    <row r="191" ht="12.0" customHeight="1">
      <c r="O191" s="51"/>
    </row>
    <row r="192" ht="12.0" customHeight="1">
      <c r="O192" s="51"/>
    </row>
    <row r="193" ht="12.0" customHeight="1">
      <c r="O193" s="51"/>
    </row>
    <row r="194" ht="12.0" customHeight="1">
      <c r="O194" s="51"/>
    </row>
    <row r="195" ht="12.0" customHeight="1">
      <c r="O195" s="51"/>
    </row>
    <row r="196" ht="12.0" customHeight="1">
      <c r="O196" s="51"/>
    </row>
    <row r="197" ht="12.0" customHeight="1">
      <c r="O197" s="51"/>
    </row>
    <row r="198" ht="12.0" customHeight="1">
      <c r="O198" s="51"/>
    </row>
    <row r="199" ht="12.0" customHeight="1">
      <c r="O199" s="51"/>
    </row>
    <row r="200" ht="12.0" customHeight="1">
      <c r="O200" s="51"/>
    </row>
    <row r="201" ht="12.0" customHeight="1">
      <c r="O201" s="51"/>
    </row>
    <row r="202" ht="12.0" customHeight="1">
      <c r="O202" s="51"/>
    </row>
    <row r="203" ht="12.0" customHeight="1">
      <c r="O203" s="51"/>
    </row>
    <row r="204" ht="12.0" customHeight="1">
      <c r="O204" s="51"/>
    </row>
    <row r="205" ht="12.0" customHeight="1">
      <c r="O205" s="51"/>
    </row>
    <row r="206" ht="12.0" customHeight="1">
      <c r="O206" s="51"/>
    </row>
    <row r="207" ht="12.0" customHeight="1">
      <c r="O207" s="51"/>
    </row>
    <row r="208" ht="12.0" customHeight="1">
      <c r="O208" s="51"/>
    </row>
    <row r="209" ht="12.0" customHeight="1">
      <c r="O209" s="51"/>
    </row>
    <row r="210" ht="12.0" customHeight="1">
      <c r="O210" s="51"/>
    </row>
    <row r="211" ht="12.0" customHeight="1">
      <c r="O211" s="51"/>
    </row>
    <row r="212" ht="12.0" customHeight="1">
      <c r="O212" s="51"/>
    </row>
    <row r="213" ht="12.0" customHeight="1">
      <c r="O213" s="51"/>
    </row>
    <row r="214" ht="12.0" customHeight="1">
      <c r="O214" s="51"/>
    </row>
    <row r="215" ht="12.0" customHeight="1">
      <c r="O215" s="51"/>
    </row>
    <row r="216" ht="12.0" customHeight="1">
      <c r="O216" s="51"/>
    </row>
    <row r="217" ht="12.0" customHeight="1">
      <c r="O217" s="51"/>
    </row>
    <row r="218" ht="12.0" customHeight="1">
      <c r="O218" s="51"/>
    </row>
    <row r="219" ht="12.0" customHeight="1">
      <c r="O219" s="51"/>
    </row>
    <row r="220" ht="12.0" customHeight="1">
      <c r="O220" s="51"/>
    </row>
    <row r="221" ht="12.0" customHeight="1">
      <c r="O221" s="51"/>
    </row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</sheetData>
  <mergeCells count="25">
    <mergeCell ref="A1:P1"/>
    <mergeCell ref="A2:B2"/>
    <mergeCell ref="C2:J2"/>
    <mergeCell ref="K2:L2"/>
    <mergeCell ref="A3:D3"/>
    <mergeCell ref="R1:Z1"/>
    <mergeCell ref="M2:Z2"/>
    <mergeCell ref="O3:Z3"/>
    <mergeCell ref="C5:C6"/>
    <mergeCell ref="D5:G5"/>
    <mergeCell ref="H5:J5"/>
    <mergeCell ref="K5:M5"/>
    <mergeCell ref="N5:P5"/>
    <mergeCell ref="Q5:R5"/>
    <mergeCell ref="S5:T5"/>
    <mergeCell ref="U5:V5"/>
    <mergeCell ref="W5:W6"/>
    <mergeCell ref="X5:X6"/>
    <mergeCell ref="E3:G3"/>
    <mergeCell ref="H3:N3"/>
    <mergeCell ref="A4:A6"/>
    <mergeCell ref="B4:B6"/>
    <mergeCell ref="C4:R4"/>
    <mergeCell ref="Y4:Y6"/>
    <mergeCell ref="Z4:Z6"/>
  </mergeCells>
  <printOptions/>
  <pageMargins bottom="0.7875" footer="0.0" header="0.0" left="0.2" right="0.2" top="0.7875"/>
  <pageSetup paperSize="9" scale="9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11.5"/>
    <col customWidth="1" min="3" max="3" width="29.13"/>
    <col customWidth="1" min="4" max="7" width="12.75"/>
    <col customWidth="1" min="8" max="8" width="11.5"/>
    <col customWidth="1" min="9" max="26" width="11.75"/>
  </cols>
  <sheetData>
    <row r="1" ht="20.25" customHeight="1">
      <c r="A1" s="52" t="s">
        <v>335</v>
      </c>
      <c r="B1" s="53"/>
      <c r="C1" s="53"/>
      <c r="D1" s="53"/>
      <c r="E1" s="54"/>
      <c r="F1" s="55" t="s">
        <v>336</v>
      </c>
      <c r="G1" s="54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ht="19.5" customHeight="1">
      <c r="A2" s="57" t="s">
        <v>337</v>
      </c>
      <c r="B2" s="53"/>
      <c r="C2" s="53"/>
      <c r="D2" s="53"/>
      <c r="E2" s="53"/>
      <c r="F2" s="53"/>
      <c r="G2" s="54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ht="19.5" customHeight="1">
      <c r="A3" s="57" t="s">
        <v>338</v>
      </c>
      <c r="B3" s="53"/>
      <c r="C3" s="54"/>
      <c r="D3" s="58" t="s">
        <v>339</v>
      </c>
      <c r="E3" s="53"/>
      <c r="F3" s="53"/>
      <c r="G3" s="54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ht="19.5" customHeight="1">
      <c r="A4" s="57" t="s">
        <v>340</v>
      </c>
      <c r="B4" s="53"/>
      <c r="C4" s="54"/>
      <c r="D4" s="59" t="s">
        <v>341</v>
      </c>
      <c r="E4" s="53"/>
      <c r="F4" s="53"/>
      <c r="G4" s="54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ht="18.75" customHeight="1">
      <c r="A5" s="60" t="s">
        <v>342</v>
      </c>
      <c r="B5" s="61" t="s">
        <v>10</v>
      </c>
      <c r="C5" s="61" t="s">
        <v>11</v>
      </c>
      <c r="D5" s="62" t="s">
        <v>343</v>
      </c>
      <c r="E5" s="53"/>
      <c r="F5" s="54"/>
      <c r="G5" s="63" t="s">
        <v>344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18.75" customHeight="1">
      <c r="A6" s="65"/>
      <c r="B6" s="65"/>
      <c r="C6" s="65"/>
      <c r="D6" s="66" t="s">
        <v>345</v>
      </c>
      <c r="E6" s="66" t="s">
        <v>346</v>
      </c>
      <c r="F6" s="66" t="s">
        <v>347</v>
      </c>
      <c r="G6" s="6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15.0" customHeight="1">
      <c r="A7" s="67"/>
      <c r="B7" s="67"/>
      <c r="C7" s="67"/>
      <c r="D7" s="67"/>
      <c r="E7" s="67"/>
      <c r="F7" s="67"/>
      <c r="G7" s="67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ht="12.0" customHeight="1">
      <c r="A8" s="68">
        <v>1.0</v>
      </c>
      <c r="B8" s="69" t="str">
        <f>Masinstvo_bodovi!A7</f>
        <v>1/21</v>
      </c>
      <c r="C8" s="69" t="str">
        <f>Masinstvo_bodovi!B7</f>
        <v>Maja Miletić</v>
      </c>
      <c r="D8" s="70" t="str">
        <f>Masinstvo_bodovi!P7</f>
        <v/>
      </c>
      <c r="E8" s="70" t="str">
        <f>IF(Masinstvo_bodovi!R7="",Masinstvo_bodovi!Q7,Masinstvo_bodovi!R7)</f>
        <v/>
      </c>
      <c r="F8" s="70">
        <f t="shared" ref="F8:F158" si="1">D8+E8</f>
        <v>0</v>
      </c>
      <c r="G8" s="70" t="str">
        <f>Masinstvo_bodovi!Z7</f>
        <v>F</v>
      </c>
      <c r="H8" s="71" t="s">
        <v>348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ht="12.0" customHeight="1">
      <c r="A9" s="68">
        <v>2.0</v>
      </c>
      <c r="B9" s="69" t="str">
        <f>Masinstvo_bodovi!A8</f>
        <v>2/21</v>
      </c>
      <c r="C9" s="69" t="str">
        <f>Masinstvo_bodovi!B8</f>
        <v>Đorđe Đondović</v>
      </c>
      <c r="D9" s="70" t="str">
        <f>Masinstvo_bodovi!P8</f>
        <v/>
      </c>
      <c r="E9" s="70" t="str">
        <f>IF(Masinstvo_bodovi!R8="",Masinstvo_bodovi!Q8,Masinstvo_bodovi!R8)</f>
        <v/>
      </c>
      <c r="F9" s="70">
        <f t="shared" si="1"/>
        <v>0</v>
      </c>
      <c r="G9" s="70" t="str">
        <f>Masinstvo_bodovi!Z8</f>
        <v>F</v>
      </c>
      <c r="H9" s="56">
        <f t="shared" ref="H9:H158" si="2">IF(not(AND(D9="",E9="")),1, 0)</f>
        <v>0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ht="12.0" customHeight="1">
      <c r="A10" s="68">
        <v>3.0</v>
      </c>
      <c r="B10" s="69" t="str">
        <f>Masinstvo_bodovi!A9</f>
        <v>3/21</v>
      </c>
      <c r="C10" s="69" t="str">
        <f>Masinstvo_bodovi!B9</f>
        <v>Nikola Jakovljević</v>
      </c>
      <c r="D10" s="70" t="str">
        <f>Masinstvo_bodovi!P9</f>
        <v/>
      </c>
      <c r="E10" s="70" t="str">
        <f>IF(Masinstvo_bodovi!R9="",Masinstvo_bodovi!Q9,Masinstvo_bodovi!R9)</f>
        <v/>
      </c>
      <c r="F10" s="70">
        <f t="shared" si="1"/>
        <v>0</v>
      </c>
      <c r="G10" s="70" t="str">
        <f>Masinstvo_bodovi!Z9</f>
        <v>F</v>
      </c>
      <c r="H10" s="56">
        <f t="shared" si="2"/>
        <v>0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ht="12.0" customHeight="1">
      <c r="A11" s="68">
        <v>4.0</v>
      </c>
      <c r="B11" s="69" t="str">
        <f>Masinstvo_bodovi!A10</f>
        <v>4/21</v>
      </c>
      <c r="C11" s="69" t="str">
        <f>Masinstvo_bodovi!B10</f>
        <v>Slađana Bečić</v>
      </c>
      <c r="D11" s="70" t="str">
        <f>Masinstvo_bodovi!P10</f>
        <v/>
      </c>
      <c r="E11" s="70" t="str">
        <f>IF(Masinstvo_bodovi!R10="",Masinstvo_bodovi!Q10,Masinstvo_bodovi!R10)</f>
        <v/>
      </c>
      <c r="F11" s="70">
        <f t="shared" si="1"/>
        <v>0</v>
      </c>
      <c r="G11" s="70" t="str">
        <f>Masinstvo_bodovi!Z10</f>
        <v>F</v>
      </c>
      <c r="H11" s="56">
        <f t="shared" si="2"/>
        <v>0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ht="12.0" customHeight="1">
      <c r="A12" s="68">
        <v>5.0</v>
      </c>
      <c r="B12" s="69" t="str">
        <f>Masinstvo_bodovi!A11</f>
        <v>5/21</v>
      </c>
      <c r="C12" s="69" t="str">
        <f>Masinstvo_bodovi!B11</f>
        <v>Nikola Tešović</v>
      </c>
      <c r="D12" s="70">
        <f>Masinstvo_bodovi!P11</f>
        <v>31</v>
      </c>
      <c r="E12" s="70">
        <f>IF(Masinstvo_bodovi!R11="",Masinstvo_bodovi!Q11,Masinstvo_bodovi!R11)</f>
        <v>27</v>
      </c>
      <c r="F12" s="70">
        <f t="shared" si="1"/>
        <v>58</v>
      </c>
      <c r="G12" s="70" t="str">
        <f>Masinstvo_bodovi!Z11</f>
        <v>E</v>
      </c>
      <c r="H12" s="56">
        <f t="shared" si="2"/>
        <v>1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ht="12.0" customHeight="1">
      <c r="A13" s="68">
        <v>6.0</v>
      </c>
      <c r="B13" s="69" t="str">
        <f>Masinstvo_bodovi!A12</f>
        <v>6/21</v>
      </c>
      <c r="C13" s="69" t="str">
        <f>Masinstvo_bodovi!B12</f>
        <v>Milica Jeknić</v>
      </c>
      <c r="D13" s="70" t="str">
        <f>Masinstvo_bodovi!P12</f>
        <v/>
      </c>
      <c r="E13" s="70" t="str">
        <f>IF(Masinstvo_bodovi!R12="",Masinstvo_bodovi!Q12,Masinstvo_bodovi!R12)</f>
        <v/>
      </c>
      <c r="F13" s="70">
        <f t="shared" si="1"/>
        <v>0</v>
      </c>
      <c r="G13" s="70" t="str">
        <f>Masinstvo_bodovi!Z12</f>
        <v>F</v>
      </c>
      <c r="H13" s="56">
        <f t="shared" si="2"/>
        <v>0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ht="12.0" customHeight="1">
      <c r="A14" s="68">
        <v>7.0</v>
      </c>
      <c r="B14" s="69" t="str">
        <f>Masinstvo_bodovi!A13</f>
        <v>7/21</v>
      </c>
      <c r="C14" s="69" t="str">
        <f>Masinstvo_bodovi!B13</f>
        <v>Aleksa Jokić</v>
      </c>
      <c r="D14" s="70" t="str">
        <f>Masinstvo_bodovi!P13</f>
        <v/>
      </c>
      <c r="E14" s="70" t="str">
        <f>IF(Masinstvo_bodovi!R13="",Masinstvo_bodovi!Q13,Masinstvo_bodovi!R13)</f>
        <v/>
      </c>
      <c r="F14" s="70">
        <f t="shared" si="1"/>
        <v>0</v>
      </c>
      <c r="G14" s="70" t="str">
        <f>Masinstvo_bodovi!Z13</f>
        <v>F</v>
      </c>
      <c r="H14" s="56">
        <f t="shared" si="2"/>
        <v>0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ht="12.0" customHeight="1">
      <c r="A15" s="68">
        <v>8.0</v>
      </c>
      <c r="B15" s="69" t="str">
        <f>Masinstvo_bodovi!A14</f>
        <v>8/21</v>
      </c>
      <c r="C15" s="69" t="str">
        <f>Masinstvo_bodovi!B14</f>
        <v>Gordana Bakrač</v>
      </c>
      <c r="D15" s="70" t="str">
        <f>Masinstvo_bodovi!P14</f>
        <v/>
      </c>
      <c r="E15" s="70" t="str">
        <f>IF(Masinstvo_bodovi!R14="",Masinstvo_bodovi!Q14,Masinstvo_bodovi!R14)</f>
        <v/>
      </c>
      <c r="F15" s="70">
        <f t="shared" si="1"/>
        <v>0</v>
      </c>
      <c r="G15" s="70" t="str">
        <f>Masinstvo_bodovi!Z14</f>
        <v>F</v>
      </c>
      <c r="H15" s="56">
        <f t="shared" si="2"/>
        <v>0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ht="12.0" customHeight="1">
      <c r="A16" s="68">
        <v>9.0</v>
      </c>
      <c r="B16" s="69" t="str">
        <f>Masinstvo_bodovi!A15</f>
        <v>9/21</v>
      </c>
      <c r="C16" s="69" t="str">
        <f>Masinstvo_bodovi!B15</f>
        <v>Anastasija Batizić</v>
      </c>
      <c r="D16" s="70">
        <f>Masinstvo_bodovi!P15</f>
        <v>24</v>
      </c>
      <c r="E16" s="70">
        <f>IF(Masinstvo_bodovi!R15="",Masinstvo_bodovi!Q15,Masinstvo_bodovi!R15)</f>
        <v>21</v>
      </c>
      <c r="F16" s="70">
        <f t="shared" si="1"/>
        <v>45</v>
      </c>
      <c r="G16" s="70" t="str">
        <f>Masinstvo_bodovi!Z15</f>
        <v>F</v>
      </c>
      <c r="H16" s="56">
        <f t="shared" si="2"/>
        <v>1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ht="12.0" customHeight="1">
      <c r="A17" s="68">
        <v>10.0</v>
      </c>
      <c r="B17" s="69" t="str">
        <f>Masinstvo_bodovi!A16</f>
        <v>10/21</v>
      </c>
      <c r="C17" s="69" t="str">
        <f>Masinstvo_bodovi!B16</f>
        <v>Mladen Batizić</v>
      </c>
      <c r="D17" s="70">
        <f>Masinstvo_bodovi!P16</f>
        <v>6</v>
      </c>
      <c r="E17" s="70" t="str">
        <f>IF(Masinstvo_bodovi!R16="",Masinstvo_bodovi!Q16,Masinstvo_bodovi!R16)</f>
        <v/>
      </c>
      <c r="F17" s="70">
        <f t="shared" si="1"/>
        <v>6</v>
      </c>
      <c r="G17" s="70" t="str">
        <f>Masinstvo_bodovi!Z16</f>
        <v>F</v>
      </c>
      <c r="H17" s="56">
        <f t="shared" si="2"/>
        <v>1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ht="12.0" customHeight="1">
      <c r="A18" s="68">
        <v>11.0</v>
      </c>
      <c r="B18" s="69" t="str">
        <f>Masinstvo_bodovi!A17</f>
        <v>11/21</v>
      </c>
      <c r="C18" s="69" t="str">
        <f>Masinstvo_bodovi!B17</f>
        <v>Nikola Stanjević</v>
      </c>
      <c r="D18" s="70" t="str">
        <f>Masinstvo_bodovi!P17</f>
        <v/>
      </c>
      <c r="E18" s="70" t="str">
        <f>IF(Masinstvo_bodovi!R17="",Masinstvo_bodovi!Q17,Masinstvo_bodovi!R17)</f>
        <v/>
      </c>
      <c r="F18" s="70">
        <f t="shared" si="1"/>
        <v>0</v>
      </c>
      <c r="G18" s="70" t="str">
        <f>Masinstvo_bodovi!Z17</f>
        <v>F</v>
      </c>
      <c r="H18" s="56">
        <f t="shared" si="2"/>
        <v>0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ht="12.0" customHeight="1">
      <c r="A19" s="68">
        <v>12.0</v>
      </c>
      <c r="B19" s="69" t="str">
        <f>Masinstvo_bodovi!A18</f>
        <v>12/21</v>
      </c>
      <c r="C19" s="69" t="str">
        <f>Masinstvo_bodovi!B18</f>
        <v>Ivan Mićović</v>
      </c>
      <c r="D19" s="70" t="str">
        <f>Masinstvo_bodovi!P18</f>
        <v/>
      </c>
      <c r="E19" s="70" t="str">
        <f>IF(Masinstvo_bodovi!R18="",Masinstvo_bodovi!Q18,Masinstvo_bodovi!R18)</f>
        <v/>
      </c>
      <c r="F19" s="70">
        <f t="shared" si="1"/>
        <v>0</v>
      </c>
      <c r="G19" s="70" t="str">
        <f>Masinstvo_bodovi!Z18</f>
        <v>F</v>
      </c>
      <c r="H19" s="56">
        <f t="shared" si="2"/>
        <v>0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ht="12.0" customHeight="1">
      <c r="A20" s="68">
        <v>13.0</v>
      </c>
      <c r="B20" s="69" t="str">
        <f>Masinstvo_bodovi!A19</f>
        <v>13/21</v>
      </c>
      <c r="C20" s="69" t="str">
        <f>Masinstvo_bodovi!B19</f>
        <v>Ilija Radović</v>
      </c>
      <c r="D20" s="70" t="str">
        <f>Masinstvo_bodovi!P19</f>
        <v/>
      </c>
      <c r="E20" s="70" t="str">
        <f>IF(Masinstvo_bodovi!R19="",Masinstvo_bodovi!Q19,Masinstvo_bodovi!R19)</f>
        <v/>
      </c>
      <c r="F20" s="70">
        <f t="shared" si="1"/>
        <v>0</v>
      </c>
      <c r="G20" s="70" t="str">
        <f>Masinstvo_bodovi!Z19</f>
        <v>F</v>
      </c>
      <c r="H20" s="56">
        <f t="shared" si="2"/>
        <v>0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ht="12.0" customHeight="1">
      <c r="A21" s="68">
        <v>14.0</v>
      </c>
      <c r="B21" s="69" t="str">
        <f>Masinstvo_bodovi!A20</f>
        <v>14/21</v>
      </c>
      <c r="C21" s="69" t="str">
        <f>Masinstvo_bodovi!B20</f>
        <v>Rade Babić</v>
      </c>
      <c r="D21" s="70" t="str">
        <f>Masinstvo_bodovi!P20</f>
        <v/>
      </c>
      <c r="E21" s="70" t="str">
        <f>IF(Masinstvo_bodovi!R20="",Masinstvo_bodovi!Q20,Masinstvo_bodovi!R20)</f>
        <v/>
      </c>
      <c r="F21" s="70">
        <f t="shared" si="1"/>
        <v>0</v>
      </c>
      <c r="G21" s="70" t="str">
        <f>Masinstvo_bodovi!Z20</f>
        <v>F</v>
      </c>
      <c r="H21" s="56">
        <f t="shared" si="2"/>
        <v>0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ht="12.0" customHeight="1">
      <c r="A22" s="68">
        <v>15.0</v>
      </c>
      <c r="B22" s="69" t="str">
        <f>Masinstvo_bodovi!A21</f>
        <v>17/21</v>
      </c>
      <c r="C22" s="69" t="str">
        <f>Masinstvo_bodovi!B21</f>
        <v>Đorđe Jevrić</v>
      </c>
      <c r="D22" s="70" t="str">
        <f>Masinstvo_bodovi!P21</f>
        <v/>
      </c>
      <c r="E22" s="70" t="str">
        <f>IF(Masinstvo_bodovi!R21="",Masinstvo_bodovi!Q21,Masinstvo_bodovi!R21)</f>
        <v/>
      </c>
      <c r="F22" s="70">
        <f t="shared" si="1"/>
        <v>0</v>
      </c>
      <c r="G22" s="70" t="str">
        <f>Masinstvo_bodovi!Z21</f>
        <v>F</v>
      </c>
      <c r="H22" s="56">
        <f t="shared" si="2"/>
        <v>0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ht="12.0" customHeight="1">
      <c r="A23" s="68">
        <v>16.0</v>
      </c>
      <c r="B23" s="69" t="str">
        <f>Masinstvo_bodovi!A22</f>
        <v>18/21</v>
      </c>
      <c r="C23" s="69" t="str">
        <f>Masinstvo_bodovi!B22</f>
        <v>Teodor Šljukić</v>
      </c>
      <c r="D23" s="70" t="str">
        <f>Masinstvo_bodovi!P22</f>
        <v/>
      </c>
      <c r="E23" s="70" t="str">
        <f>IF(Masinstvo_bodovi!R22="",Masinstvo_bodovi!Q22,Masinstvo_bodovi!R22)</f>
        <v/>
      </c>
      <c r="F23" s="70">
        <f t="shared" si="1"/>
        <v>0</v>
      </c>
      <c r="G23" s="70" t="str">
        <f>Masinstvo_bodovi!Z22</f>
        <v>F</v>
      </c>
      <c r="H23" s="56">
        <f t="shared" si="2"/>
        <v>0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ht="12.0" customHeight="1">
      <c r="A24" s="68">
        <v>17.0</v>
      </c>
      <c r="B24" s="69" t="str">
        <f>Masinstvo_bodovi!A23</f>
        <v>19/21</v>
      </c>
      <c r="C24" s="69" t="str">
        <f>Masinstvo_bodovi!B23</f>
        <v>Vladimir Popović</v>
      </c>
      <c r="D24" s="70">
        <f>Masinstvo_bodovi!P23</f>
        <v>19</v>
      </c>
      <c r="E24" s="70">
        <f>IF(Masinstvo_bodovi!R23="",Masinstvo_bodovi!Q23,Masinstvo_bodovi!R23)</f>
        <v>9</v>
      </c>
      <c r="F24" s="70">
        <f t="shared" si="1"/>
        <v>28</v>
      </c>
      <c r="G24" s="70" t="str">
        <f>Masinstvo_bodovi!Z23</f>
        <v>F</v>
      </c>
      <c r="H24" s="56">
        <f t="shared" si="2"/>
        <v>1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ht="12.0" customHeight="1">
      <c r="A25" s="68">
        <v>18.0</v>
      </c>
      <c r="B25" s="69" t="str">
        <f>Masinstvo_bodovi!A24</f>
        <v>20/21</v>
      </c>
      <c r="C25" s="69" t="str">
        <f>Masinstvo_bodovi!B24</f>
        <v>Nikola Tamindžić</v>
      </c>
      <c r="D25" s="70" t="str">
        <f>Masinstvo_bodovi!P24</f>
        <v/>
      </c>
      <c r="E25" s="70" t="str">
        <f>IF(Masinstvo_bodovi!R24="",Masinstvo_bodovi!Q24,Masinstvo_bodovi!R24)</f>
        <v/>
      </c>
      <c r="F25" s="70">
        <f t="shared" si="1"/>
        <v>0</v>
      </c>
      <c r="G25" s="70" t="str">
        <f>Masinstvo_bodovi!Z24</f>
        <v>F</v>
      </c>
      <c r="H25" s="56">
        <f t="shared" si="2"/>
        <v>0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ht="12.0" customHeight="1">
      <c r="A26" s="68">
        <v>19.0</v>
      </c>
      <c r="B26" s="69" t="str">
        <f>Masinstvo_bodovi!A25</f>
        <v>21/21</v>
      </c>
      <c r="C26" s="69" t="str">
        <f>Masinstvo_bodovi!B25</f>
        <v>Vasilije Ivanišević</v>
      </c>
      <c r="D26" s="70" t="str">
        <f>Masinstvo_bodovi!P25</f>
        <v/>
      </c>
      <c r="E26" s="70" t="str">
        <f>IF(Masinstvo_bodovi!R25="",Masinstvo_bodovi!Q25,Masinstvo_bodovi!R25)</f>
        <v/>
      </c>
      <c r="F26" s="70">
        <f t="shared" si="1"/>
        <v>0</v>
      </c>
      <c r="G26" s="70" t="str">
        <f>Masinstvo_bodovi!Z25</f>
        <v>F</v>
      </c>
      <c r="H26" s="56">
        <f t="shared" si="2"/>
        <v>0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ht="12.0" customHeight="1">
      <c r="A27" s="68">
        <v>20.0</v>
      </c>
      <c r="B27" s="69" t="str">
        <f>Masinstvo_bodovi!A26</f>
        <v>23/21</v>
      </c>
      <c r="C27" s="69" t="str">
        <f>Masinstvo_bodovi!B26</f>
        <v>Vuk Markuš</v>
      </c>
      <c r="D27" s="70" t="str">
        <f>Masinstvo_bodovi!P26</f>
        <v/>
      </c>
      <c r="E27" s="70" t="str">
        <f>IF(Masinstvo_bodovi!R26="",Masinstvo_bodovi!Q26,Masinstvo_bodovi!R26)</f>
        <v/>
      </c>
      <c r="F27" s="70">
        <f t="shared" si="1"/>
        <v>0</v>
      </c>
      <c r="G27" s="70" t="str">
        <f>Masinstvo_bodovi!Z26</f>
        <v>F</v>
      </c>
      <c r="H27" s="56">
        <f t="shared" si="2"/>
        <v>0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ht="12.0" customHeight="1">
      <c r="A28" s="68">
        <v>21.0</v>
      </c>
      <c r="B28" s="69" t="str">
        <f>Masinstvo_bodovi!A27</f>
        <v>24/21</v>
      </c>
      <c r="C28" s="69" t="str">
        <f>Masinstvo_bodovi!B27</f>
        <v>Anđela Tubić</v>
      </c>
      <c r="D28" s="70" t="str">
        <f>Masinstvo_bodovi!P27</f>
        <v/>
      </c>
      <c r="E28" s="70" t="str">
        <f>IF(Masinstvo_bodovi!R27="",Masinstvo_bodovi!Q27,Masinstvo_bodovi!R27)</f>
        <v/>
      </c>
      <c r="F28" s="70">
        <f t="shared" si="1"/>
        <v>0</v>
      </c>
      <c r="G28" s="70" t="str">
        <f>Masinstvo_bodovi!Z27</f>
        <v>F</v>
      </c>
      <c r="H28" s="56">
        <f t="shared" si="2"/>
        <v>0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ht="12.0" customHeight="1">
      <c r="A29" s="68">
        <v>22.0</v>
      </c>
      <c r="B29" s="69" t="str">
        <f>Masinstvo_bodovi!A28</f>
        <v>25/21</v>
      </c>
      <c r="C29" s="69" t="str">
        <f>Masinstvo_bodovi!B28</f>
        <v>Martin Bojanić</v>
      </c>
      <c r="D29" s="70" t="str">
        <f>Masinstvo_bodovi!P28</f>
        <v/>
      </c>
      <c r="E29" s="70" t="str">
        <f>IF(Masinstvo_bodovi!R28="",Masinstvo_bodovi!Q28,Masinstvo_bodovi!R28)</f>
        <v/>
      </c>
      <c r="F29" s="70">
        <f t="shared" si="1"/>
        <v>0</v>
      </c>
      <c r="G29" s="70" t="str">
        <f>Masinstvo_bodovi!Z28</f>
        <v>F</v>
      </c>
      <c r="H29" s="56">
        <f t="shared" si="2"/>
        <v>0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ht="12.0" customHeight="1">
      <c r="A30" s="68">
        <v>23.0</v>
      </c>
      <c r="B30" s="69" t="str">
        <f>Masinstvo_bodovi!A29</f>
        <v>26/21</v>
      </c>
      <c r="C30" s="69" t="str">
        <f>Masinstvo_bodovi!B29</f>
        <v>Bojan Bojović</v>
      </c>
      <c r="D30" s="70">
        <f>Masinstvo_bodovi!P29</f>
        <v>0</v>
      </c>
      <c r="E30" s="70" t="str">
        <f>IF(Masinstvo_bodovi!R29="",Masinstvo_bodovi!Q29,Masinstvo_bodovi!R29)</f>
        <v/>
      </c>
      <c r="F30" s="70">
        <f t="shared" si="1"/>
        <v>0</v>
      </c>
      <c r="G30" s="70" t="str">
        <f>Masinstvo_bodovi!Z29</f>
        <v>F</v>
      </c>
      <c r="H30" s="56">
        <f t="shared" si="2"/>
        <v>1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ht="12.0" customHeight="1">
      <c r="A31" s="68">
        <v>24.0</v>
      </c>
      <c r="B31" s="69" t="str">
        <f>Masinstvo_bodovi!A30</f>
        <v>27/21</v>
      </c>
      <c r="C31" s="69" t="str">
        <f>Masinstvo_bodovi!B30</f>
        <v>Filip Džaković</v>
      </c>
      <c r="D31" s="70" t="str">
        <f>Masinstvo_bodovi!P30</f>
        <v/>
      </c>
      <c r="E31" s="70" t="str">
        <f>IF(Masinstvo_bodovi!R30="",Masinstvo_bodovi!Q30,Masinstvo_bodovi!R30)</f>
        <v/>
      </c>
      <c r="F31" s="70">
        <f t="shared" si="1"/>
        <v>0</v>
      </c>
      <c r="G31" s="70" t="str">
        <f>Masinstvo_bodovi!Z30</f>
        <v>F</v>
      </c>
      <c r="H31" s="56">
        <f t="shared" si="2"/>
        <v>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ht="12.0" customHeight="1">
      <c r="A32" s="68">
        <v>25.0</v>
      </c>
      <c r="B32" s="69" t="str">
        <f>Masinstvo_bodovi!A31</f>
        <v>28/21</v>
      </c>
      <c r="C32" s="69" t="str">
        <f>Masinstvo_bodovi!B31</f>
        <v>Uroš Tomašević</v>
      </c>
      <c r="D32" s="70" t="str">
        <f>Masinstvo_bodovi!P31</f>
        <v/>
      </c>
      <c r="E32" s="70" t="str">
        <f>IF(Masinstvo_bodovi!R31="",Masinstvo_bodovi!Q31,Masinstvo_bodovi!R31)</f>
        <v/>
      </c>
      <c r="F32" s="70">
        <f t="shared" si="1"/>
        <v>0</v>
      </c>
      <c r="G32" s="70" t="str">
        <f>Masinstvo_bodovi!Z31</f>
        <v>F</v>
      </c>
      <c r="H32" s="56">
        <f t="shared" si="2"/>
        <v>0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ht="12.0" customHeight="1">
      <c r="A33" s="68">
        <v>26.0</v>
      </c>
      <c r="B33" s="69" t="str">
        <f>Masinstvo_bodovi!A32</f>
        <v>30/21</v>
      </c>
      <c r="C33" s="69" t="str">
        <f>Masinstvo_bodovi!B32</f>
        <v>Darko Jovetić</v>
      </c>
      <c r="D33" s="70" t="str">
        <f>Masinstvo_bodovi!P32</f>
        <v/>
      </c>
      <c r="E33" s="70" t="str">
        <f>IF(Masinstvo_bodovi!R32="",Masinstvo_bodovi!Q32,Masinstvo_bodovi!R32)</f>
        <v/>
      </c>
      <c r="F33" s="70">
        <f t="shared" si="1"/>
        <v>0</v>
      </c>
      <c r="G33" s="70" t="str">
        <f>Masinstvo_bodovi!Z32</f>
        <v>F</v>
      </c>
      <c r="H33" s="56">
        <f t="shared" si="2"/>
        <v>0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ht="12.0" customHeight="1">
      <c r="A34" s="68">
        <v>27.0</v>
      </c>
      <c r="B34" s="69" t="str">
        <f>Masinstvo_bodovi!A33</f>
        <v>31/21</v>
      </c>
      <c r="C34" s="69" t="str">
        <f>Masinstvo_bodovi!B33</f>
        <v>Vuk Agramović</v>
      </c>
      <c r="D34" s="70" t="str">
        <f>Masinstvo_bodovi!P33</f>
        <v/>
      </c>
      <c r="E34" s="70" t="str">
        <f>IF(Masinstvo_bodovi!R33="",Masinstvo_bodovi!Q33,Masinstvo_bodovi!R33)</f>
        <v/>
      </c>
      <c r="F34" s="70">
        <f t="shared" si="1"/>
        <v>0</v>
      </c>
      <c r="G34" s="70" t="str">
        <f>Masinstvo_bodovi!Z33</f>
        <v>F</v>
      </c>
      <c r="H34" s="56">
        <f t="shared" si="2"/>
        <v>0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ht="12.0" customHeight="1">
      <c r="A35" s="68">
        <v>28.0</v>
      </c>
      <c r="B35" s="69" t="str">
        <f>Masinstvo_bodovi!A34</f>
        <v>32/21</v>
      </c>
      <c r="C35" s="69" t="str">
        <f>Masinstvo_bodovi!B34</f>
        <v>Nikola Kontić</v>
      </c>
      <c r="D35" s="70" t="str">
        <f>Masinstvo_bodovi!P34</f>
        <v/>
      </c>
      <c r="E35" s="70" t="str">
        <f>IF(Masinstvo_bodovi!R34="",Masinstvo_bodovi!Q34,Masinstvo_bodovi!R34)</f>
        <v/>
      </c>
      <c r="F35" s="70">
        <f t="shared" si="1"/>
        <v>0</v>
      </c>
      <c r="G35" s="70" t="str">
        <f>Masinstvo_bodovi!Z34</f>
        <v>F</v>
      </c>
      <c r="H35" s="56">
        <f t="shared" si="2"/>
        <v>0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ht="12.0" customHeight="1">
      <c r="A36" s="68">
        <v>29.0</v>
      </c>
      <c r="B36" s="69" t="str">
        <f>Masinstvo_bodovi!A35</f>
        <v>33/21</v>
      </c>
      <c r="C36" s="69" t="str">
        <f>Masinstvo_bodovi!B35</f>
        <v>Miloš Terzić</v>
      </c>
      <c r="D36" s="70" t="str">
        <f>Masinstvo_bodovi!P35</f>
        <v/>
      </c>
      <c r="E36" s="70" t="str">
        <f>IF(Masinstvo_bodovi!R35="",Masinstvo_bodovi!Q35,Masinstvo_bodovi!R35)</f>
        <v/>
      </c>
      <c r="F36" s="70">
        <f t="shared" si="1"/>
        <v>0</v>
      </c>
      <c r="G36" s="70" t="str">
        <f>Masinstvo_bodovi!Z35</f>
        <v>F</v>
      </c>
      <c r="H36" s="56">
        <f t="shared" si="2"/>
        <v>0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ht="12.0" customHeight="1">
      <c r="A37" s="68">
        <v>30.0</v>
      </c>
      <c r="B37" s="69" t="str">
        <f>Masinstvo_bodovi!A36</f>
        <v>34/21</v>
      </c>
      <c r="C37" s="69" t="str">
        <f>Masinstvo_bodovi!B36</f>
        <v>Aleksandar Gagović</v>
      </c>
      <c r="D37" s="70" t="str">
        <f>Masinstvo_bodovi!P36</f>
        <v/>
      </c>
      <c r="E37" s="70" t="str">
        <f>IF(Masinstvo_bodovi!R36="",Masinstvo_bodovi!Q36,Masinstvo_bodovi!R36)</f>
        <v/>
      </c>
      <c r="F37" s="70">
        <f t="shared" si="1"/>
        <v>0</v>
      </c>
      <c r="G37" s="70" t="str">
        <f>Masinstvo_bodovi!Z36</f>
        <v>F</v>
      </c>
      <c r="H37" s="56">
        <f t="shared" si="2"/>
        <v>0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ht="12.0" customHeight="1">
      <c r="A38" s="68">
        <v>31.0</v>
      </c>
      <c r="B38" s="69" t="str">
        <f>Masinstvo_bodovi!A37</f>
        <v>35/21</v>
      </c>
      <c r="C38" s="69" t="str">
        <f>Masinstvo_bodovi!B37</f>
        <v>Bogdan Raičević</v>
      </c>
      <c r="D38" s="70">
        <f>Masinstvo_bodovi!P37</f>
        <v>5.5</v>
      </c>
      <c r="E38" s="70" t="str">
        <f>IF(Masinstvo_bodovi!R37="",Masinstvo_bodovi!Q37,Masinstvo_bodovi!R37)</f>
        <v/>
      </c>
      <c r="F38" s="70">
        <f t="shared" si="1"/>
        <v>5.5</v>
      </c>
      <c r="G38" s="70" t="str">
        <f>Masinstvo_bodovi!Z37</f>
        <v>F</v>
      </c>
      <c r="H38" s="56">
        <f t="shared" si="2"/>
        <v>1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ht="12.0" customHeight="1">
      <c r="A39" s="68">
        <v>32.0</v>
      </c>
      <c r="B39" s="69" t="str">
        <f>Masinstvo_bodovi!A38</f>
        <v>36/21</v>
      </c>
      <c r="C39" s="69" t="str">
        <f>Masinstvo_bodovi!B38</f>
        <v>Artemiy Sizov</v>
      </c>
      <c r="D39" s="70" t="str">
        <f>Masinstvo_bodovi!P38</f>
        <v/>
      </c>
      <c r="E39" s="70" t="str">
        <f>IF(Masinstvo_bodovi!R38="",Masinstvo_bodovi!Q38,Masinstvo_bodovi!R38)</f>
        <v/>
      </c>
      <c r="F39" s="70">
        <f t="shared" si="1"/>
        <v>0</v>
      </c>
      <c r="G39" s="70" t="str">
        <f>Masinstvo_bodovi!Z38</f>
        <v>F</v>
      </c>
      <c r="H39" s="56">
        <f t="shared" si="2"/>
        <v>0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ht="12.0" customHeight="1">
      <c r="A40" s="68">
        <v>33.0</v>
      </c>
      <c r="B40" s="69" t="str">
        <f>Masinstvo_bodovi!A39</f>
        <v>37/21</v>
      </c>
      <c r="C40" s="69" t="str">
        <f>Masinstvo_bodovi!B39</f>
        <v>Miloš Gurešić</v>
      </c>
      <c r="D40" s="70" t="str">
        <f>Masinstvo_bodovi!P39</f>
        <v/>
      </c>
      <c r="E40" s="70" t="str">
        <f>IF(Masinstvo_bodovi!R39="",Masinstvo_bodovi!Q39,Masinstvo_bodovi!R39)</f>
        <v/>
      </c>
      <c r="F40" s="70">
        <f t="shared" si="1"/>
        <v>0</v>
      </c>
      <c r="G40" s="70" t="str">
        <f>Masinstvo_bodovi!Z39</f>
        <v>F</v>
      </c>
      <c r="H40" s="56">
        <f t="shared" si="2"/>
        <v>0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ht="12.0" customHeight="1">
      <c r="A41" s="68">
        <v>34.0</v>
      </c>
      <c r="B41" s="69" t="str">
        <f>Masinstvo_bodovi!A40</f>
        <v>38/21</v>
      </c>
      <c r="C41" s="69" t="str">
        <f>Masinstvo_bodovi!B40</f>
        <v>Ivan Ujkić</v>
      </c>
      <c r="D41" s="70" t="str">
        <f>Masinstvo_bodovi!P40</f>
        <v/>
      </c>
      <c r="E41" s="70" t="str">
        <f>IF(Masinstvo_bodovi!R40="",Masinstvo_bodovi!Q40,Masinstvo_bodovi!R40)</f>
        <v/>
      </c>
      <c r="F41" s="70">
        <f t="shared" si="1"/>
        <v>0</v>
      </c>
      <c r="G41" s="70" t="str">
        <f>Masinstvo_bodovi!Z40</f>
        <v>F</v>
      </c>
      <c r="H41" s="56">
        <f t="shared" si="2"/>
        <v>0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ht="12.0" customHeight="1">
      <c r="A42" s="68">
        <v>35.0</v>
      </c>
      <c r="B42" s="69" t="str">
        <f>Masinstvo_bodovi!A41</f>
        <v>39/21</v>
      </c>
      <c r="C42" s="69" t="str">
        <f>Masinstvo_bodovi!B41</f>
        <v>Emir Laković</v>
      </c>
      <c r="D42" s="70">
        <f>Masinstvo_bodovi!P41</f>
        <v>22.5</v>
      </c>
      <c r="E42" s="70">
        <f>IF(Masinstvo_bodovi!R41="",Masinstvo_bodovi!Q41,Masinstvo_bodovi!R41)</f>
        <v>7</v>
      </c>
      <c r="F42" s="70">
        <f t="shared" si="1"/>
        <v>29.5</v>
      </c>
      <c r="G42" s="70" t="str">
        <f>Masinstvo_bodovi!Z41</f>
        <v>F</v>
      </c>
      <c r="H42" s="56">
        <f t="shared" si="2"/>
        <v>1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ht="12.0" customHeight="1">
      <c r="A43" s="68">
        <v>36.0</v>
      </c>
      <c r="B43" s="69" t="str">
        <f>Masinstvo_bodovi!A42</f>
        <v>40/21</v>
      </c>
      <c r="C43" s="69" t="str">
        <f>Masinstvo_bodovi!B42</f>
        <v>Emina Durutlić</v>
      </c>
      <c r="D43" s="70" t="str">
        <f>Masinstvo_bodovi!P42</f>
        <v/>
      </c>
      <c r="E43" s="70" t="str">
        <f>IF(Masinstvo_bodovi!R42="",Masinstvo_bodovi!Q42,Masinstvo_bodovi!R42)</f>
        <v/>
      </c>
      <c r="F43" s="70">
        <f t="shared" si="1"/>
        <v>0</v>
      </c>
      <c r="G43" s="70" t="str">
        <f>Masinstvo_bodovi!Z42</f>
        <v>F</v>
      </c>
      <c r="H43" s="56">
        <f t="shared" si="2"/>
        <v>0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ht="12.0" customHeight="1">
      <c r="A44" s="68">
        <v>37.0</v>
      </c>
      <c r="B44" s="69" t="str">
        <f>Masinstvo_bodovi!A43</f>
        <v>41/21</v>
      </c>
      <c r="C44" s="69" t="str">
        <f>Masinstvo_bodovi!B43</f>
        <v>Marjana Vuković</v>
      </c>
      <c r="D44" s="70" t="str">
        <f>Masinstvo_bodovi!P43</f>
        <v/>
      </c>
      <c r="E44" s="70" t="str">
        <f>IF(Masinstvo_bodovi!R43="",Masinstvo_bodovi!Q43,Masinstvo_bodovi!R43)</f>
        <v/>
      </c>
      <c r="F44" s="70">
        <f t="shared" si="1"/>
        <v>0</v>
      </c>
      <c r="G44" s="70" t="str">
        <f>Masinstvo_bodovi!Z43</f>
        <v>F</v>
      </c>
      <c r="H44" s="56">
        <f t="shared" si="2"/>
        <v>0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ht="12.0" customHeight="1">
      <c r="A45" s="68">
        <v>38.0</v>
      </c>
      <c r="B45" s="69" t="str">
        <f>Masinstvo_bodovi!A44</f>
        <v>42/21</v>
      </c>
      <c r="C45" s="69" t="str">
        <f>Masinstvo_bodovi!B44</f>
        <v>Bojan Ivanković</v>
      </c>
      <c r="D45" s="70" t="str">
        <f>Masinstvo_bodovi!P44</f>
        <v/>
      </c>
      <c r="E45" s="70" t="str">
        <f>IF(Masinstvo_bodovi!R44="",Masinstvo_bodovi!Q44,Masinstvo_bodovi!R44)</f>
        <v/>
      </c>
      <c r="F45" s="70">
        <f t="shared" si="1"/>
        <v>0</v>
      </c>
      <c r="G45" s="70" t="str">
        <f>Masinstvo_bodovi!Z44</f>
        <v>F</v>
      </c>
      <c r="H45" s="56">
        <f t="shared" si="2"/>
        <v>0</v>
      </c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ht="12.0" customHeight="1">
      <c r="A46" s="68">
        <v>39.0</v>
      </c>
      <c r="B46" s="69" t="str">
        <f>Masinstvo_bodovi!A45</f>
        <v>44/21</v>
      </c>
      <c r="C46" s="69" t="str">
        <f>Masinstvo_bodovi!B45</f>
        <v>Marko Kažić</v>
      </c>
      <c r="D46" s="70">
        <f>Masinstvo_bodovi!P45</f>
        <v>0</v>
      </c>
      <c r="E46" s="70" t="str">
        <f>IF(Masinstvo_bodovi!R45="",Masinstvo_bodovi!Q45,Masinstvo_bodovi!R45)</f>
        <v/>
      </c>
      <c r="F46" s="70">
        <f t="shared" si="1"/>
        <v>0</v>
      </c>
      <c r="G46" s="70" t="str">
        <f>Masinstvo_bodovi!Z45</f>
        <v>F</v>
      </c>
      <c r="H46" s="56">
        <f t="shared" si="2"/>
        <v>1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ht="12.0" customHeight="1">
      <c r="A47" s="68">
        <v>40.0</v>
      </c>
      <c r="B47" s="69" t="str">
        <f>Masinstvo_bodovi!A46</f>
        <v>45/21</v>
      </c>
      <c r="C47" s="69" t="str">
        <f>Masinstvo_bodovi!B46</f>
        <v>Samir Rebronja</v>
      </c>
      <c r="D47" s="70">
        <f>Masinstvo_bodovi!P46</f>
        <v>2</v>
      </c>
      <c r="E47" s="70" t="str">
        <f>IF(Masinstvo_bodovi!R46="",Masinstvo_bodovi!Q46,Masinstvo_bodovi!R46)</f>
        <v/>
      </c>
      <c r="F47" s="70">
        <f t="shared" si="1"/>
        <v>2</v>
      </c>
      <c r="G47" s="70" t="str">
        <f>Masinstvo_bodovi!Z46</f>
        <v>F</v>
      </c>
      <c r="H47" s="56">
        <f t="shared" si="2"/>
        <v>1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ht="12.0" customHeight="1">
      <c r="A48" s="68">
        <v>41.0</v>
      </c>
      <c r="B48" s="69" t="str">
        <f>Masinstvo_bodovi!A47</f>
        <v>46/21</v>
      </c>
      <c r="C48" s="69" t="str">
        <f>Masinstvo_bodovi!B47</f>
        <v>Luka Boričić</v>
      </c>
      <c r="D48" s="70" t="str">
        <f>Masinstvo_bodovi!P47</f>
        <v/>
      </c>
      <c r="E48" s="70" t="str">
        <f>IF(Masinstvo_bodovi!R47="",Masinstvo_bodovi!Q47,Masinstvo_bodovi!R47)</f>
        <v/>
      </c>
      <c r="F48" s="70">
        <f t="shared" si="1"/>
        <v>0</v>
      </c>
      <c r="G48" s="70" t="str">
        <f>Masinstvo_bodovi!Z47</f>
        <v>F</v>
      </c>
      <c r="H48" s="56">
        <f t="shared" si="2"/>
        <v>0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ht="12.0" customHeight="1">
      <c r="A49" s="68">
        <v>42.0</v>
      </c>
      <c r="B49" s="69" t="str">
        <f>Masinstvo_bodovi!A48</f>
        <v>47/21</v>
      </c>
      <c r="C49" s="69" t="str">
        <f>Masinstvo_bodovi!B48</f>
        <v>Boris Lukovac</v>
      </c>
      <c r="D49" s="70" t="str">
        <f>Masinstvo_bodovi!P48</f>
        <v/>
      </c>
      <c r="E49" s="70" t="str">
        <f>IF(Masinstvo_bodovi!R48="",Masinstvo_bodovi!Q48,Masinstvo_bodovi!R48)</f>
        <v/>
      </c>
      <c r="F49" s="70">
        <f t="shared" si="1"/>
        <v>0</v>
      </c>
      <c r="G49" s="70" t="str">
        <f>Masinstvo_bodovi!Z48</f>
        <v>F</v>
      </c>
      <c r="H49" s="56">
        <f t="shared" si="2"/>
        <v>0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ht="12.0" customHeight="1">
      <c r="A50" s="68">
        <v>43.0</v>
      </c>
      <c r="B50" s="69" t="str">
        <f>Masinstvo_bodovi!A49</f>
        <v>48/21</v>
      </c>
      <c r="C50" s="69" t="str">
        <f>Masinstvo_bodovi!B49</f>
        <v>Pavle Svičević</v>
      </c>
      <c r="D50" s="70" t="str">
        <f>Masinstvo_bodovi!P49</f>
        <v/>
      </c>
      <c r="E50" s="70" t="str">
        <f>IF(Masinstvo_bodovi!R49="",Masinstvo_bodovi!Q49,Masinstvo_bodovi!R49)</f>
        <v/>
      </c>
      <c r="F50" s="70">
        <f t="shared" si="1"/>
        <v>0</v>
      </c>
      <c r="G50" s="70" t="str">
        <f>Masinstvo_bodovi!Z49</f>
        <v>F</v>
      </c>
      <c r="H50" s="56">
        <f t="shared" si="2"/>
        <v>0</v>
      </c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ht="12.0" customHeight="1">
      <c r="A51" s="68">
        <v>44.0</v>
      </c>
      <c r="B51" s="69" t="str">
        <f>Masinstvo_bodovi!A50</f>
        <v>49/21</v>
      </c>
      <c r="C51" s="69" t="str">
        <f>Masinstvo_bodovi!B50</f>
        <v>Balša Popović</v>
      </c>
      <c r="D51" s="70" t="str">
        <f>Masinstvo_bodovi!P50</f>
        <v/>
      </c>
      <c r="E51" s="70" t="str">
        <f>IF(Masinstvo_bodovi!R50="",Masinstvo_bodovi!Q50,Masinstvo_bodovi!R50)</f>
        <v/>
      </c>
      <c r="F51" s="70">
        <f t="shared" si="1"/>
        <v>0</v>
      </c>
      <c r="G51" s="70" t="str">
        <f>Masinstvo_bodovi!Z50</f>
        <v>F</v>
      </c>
      <c r="H51" s="56">
        <f t="shared" si="2"/>
        <v>0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ht="12.0" customHeight="1">
      <c r="A52" s="68">
        <v>45.0</v>
      </c>
      <c r="B52" s="69" t="str">
        <f>Masinstvo_bodovi!A51</f>
        <v>50/21</v>
      </c>
      <c r="C52" s="69" t="str">
        <f>Masinstvo_bodovi!B51</f>
        <v>Darko Stanojević</v>
      </c>
      <c r="D52" s="70" t="str">
        <f>Masinstvo_bodovi!P51</f>
        <v/>
      </c>
      <c r="E52" s="70" t="str">
        <f>IF(Masinstvo_bodovi!R51="",Masinstvo_bodovi!Q51,Masinstvo_bodovi!R51)</f>
        <v/>
      </c>
      <c r="F52" s="70">
        <f t="shared" si="1"/>
        <v>0</v>
      </c>
      <c r="G52" s="70" t="str">
        <f>Masinstvo_bodovi!Z51</f>
        <v>F</v>
      </c>
      <c r="H52" s="56">
        <f t="shared" si="2"/>
        <v>0</v>
      </c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ht="12.0" customHeight="1">
      <c r="A53" s="68">
        <v>46.0</v>
      </c>
      <c r="B53" s="69" t="str">
        <f>Masinstvo_bodovi!A52</f>
        <v>51/21</v>
      </c>
      <c r="C53" s="69" t="str">
        <f>Masinstvo_bodovi!B52</f>
        <v>Balša Rakočević</v>
      </c>
      <c r="D53" s="70" t="str">
        <f>Masinstvo_bodovi!P52</f>
        <v/>
      </c>
      <c r="E53" s="70" t="str">
        <f>IF(Masinstvo_bodovi!R52="",Masinstvo_bodovi!Q52,Masinstvo_bodovi!R52)</f>
        <v/>
      </c>
      <c r="F53" s="70">
        <f t="shared" si="1"/>
        <v>0</v>
      </c>
      <c r="G53" s="70" t="str">
        <f>Masinstvo_bodovi!Z52</f>
        <v>F</v>
      </c>
      <c r="H53" s="56">
        <f t="shared" si="2"/>
        <v>0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ht="12.0" customHeight="1">
      <c r="A54" s="68">
        <v>47.0</v>
      </c>
      <c r="B54" s="69" t="str">
        <f>Masinstvo_bodovi!A53</f>
        <v>52/21</v>
      </c>
      <c r="C54" s="69" t="str">
        <f>Masinstvo_bodovi!B53</f>
        <v>Bojana Potpara</v>
      </c>
      <c r="D54" s="70" t="str">
        <f>Masinstvo_bodovi!P53</f>
        <v/>
      </c>
      <c r="E54" s="70" t="str">
        <f>IF(Masinstvo_bodovi!R53="",Masinstvo_bodovi!Q53,Masinstvo_bodovi!R53)</f>
        <v/>
      </c>
      <c r="F54" s="70">
        <f t="shared" si="1"/>
        <v>0</v>
      </c>
      <c r="G54" s="70" t="str">
        <f>Masinstvo_bodovi!Z53</f>
        <v>F</v>
      </c>
      <c r="H54" s="56">
        <f t="shared" si="2"/>
        <v>0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ht="12.0" customHeight="1">
      <c r="A55" s="68">
        <v>48.0</v>
      </c>
      <c r="B55" s="69" t="str">
        <f>Masinstvo_bodovi!A54</f>
        <v>53/21</v>
      </c>
      <c r="C55" s="69" t="str">
        <f>Masinstvo_bodovi!B54</f>
        <v>Milena Ćetković</v>
      </c>
      <c r="D55" s="70" t="str">
        <f>Masinstvo_bodovi!P54</f>
        <v/>
      </c>
      <c r="E55" s="70" t="str">
        <f>IF(Masinstvo_bodovi!R54="",Masinstvo_bodovi!Q54,Masinstvo_bodovi!R54)</f>
        <v/>
      </c>
      <c r="F55" s="70">
        <f t="shared" si="1"/>
        <v>0</v>
      </c>
      <c r="G55" s="70" t="str">
        <f>Masinstvo_bodovi!Z54</f>
        <v>F</v>
      </c>
      <c r="H55" s="56">
        <f t="shared" si="2"/>
        <v>0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ht="12.0" customHeight="1">
      <c r="A56" s="68">
        <v>49.0</v>
      </c>
      <c r="B56" s="69" t="str">
        <f>Masinstvo_bodovi!A55</f>
        <v>54/21</v>
      </c>
      <c r="C56" s="69" t="str">
        <f>Masinstvo_bodovi!B55</f>
        <v>Bogdan Vujović</v>
      </c>
      <c r="D56" s="70" t="str">
        <f>Masinstvo_bodovi!P55</f>
        <v/>
      </c>
      <c r="E56" s="70" t="str">
        <f>IF(Masinstvo_bodovi!R55="",Masinstvo_bodovi!Q55,Masinstvo_bodovi!R55)</f>
        <v/>
      </c>
      <c r="F56" s="70">
        <f t="shared" si="1"/>
        <v>0</v>
      </c>
      <c r="G56" s="70" t="str">
        <f>Masinstvo_bodovi!Z55</f>
        <v>F</v>
      </c>
      <c r="H56" s="56">
        <f t="shared" si="2"/>
        <v>0</v>
      </c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ht="12.0" customHeight="1">
      <c r="A57" s="68">
        <v>50.0</v>
      </c>
      <c r="B57" s="69" t="str">
        <f>Masinstvo_bodovi!A56</f>
        <v>55/21</v>
      </c>
      <c r="C57" s="69" t="str">
        <f>Masinstvo_bodovi!B56</f>
        <v>Boško Marinović</v>
      </c>
      <c r="D57" s="70" t="str">
        <f>Masinstvo_bodovi!P56</f>
        <v/>
      </c>
      <c r="E57" s="70" t="str">
        <f>IF(Masinstvo_bodovi!R56="",Masinstvo_bodovi!Q56,Masinstvo_bodovi!R56)</f>
        <v/>
      </c>
      <c r="F57" s="70">
        <f t="shared" si="1"/>
        <v>0</v>
      </c>
      <c r="G57" s="70" t="str">
        <f>Masinstvo_bodovi!Z56</f>
        <v>F</v>
      </c>
      <c r="H57" s="56">
        <f t="shared" si="2"/>
        <v>0</v>
      </c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ht="12.0" customHeight="1">
      <c r="A58" s="68">
        <v>51.0</v>
      </c>
      <c r="B58" s="69" t="str">
        <f>Masinstvo_bodovi!A57</f>
        <v>56/21</v>
      </c>
      <c r="C58" s="69" t="str">
        <f>Masinstvo_bodovi!B57</f>
        <v>Andrija Bojović</v>
      </c>
      <c r="D58" s="70" t="str">
        <f>Masinstvo_bodovi!P57</f>
        <v/>
      </c>
      <c r="E58" s="70" t="str">
        <f>IF(Masinstvo_bodovi!R57="",Masinstvo_bodovi!Q57,Masinstvo_bodovi!R57)</f>
        <v/>
      </c>
      <c r="F58" s="70">
        <f t="shared" si="1"/>
        <v>0</v>
      </c>
      <c r="G58" s="70" t="str">
        <f>Masinstvo_bodovi!Z57</f>
        <v>F</v>
      </c>
      <c r="H58" s="56">
        <f t="shared" si="2"/>
        <v>0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ht="12.0" customHeight="1">
      <c r="A59" s="68">
        <v>52.0</v>
      </c>
      <c r="B59" s="69" t="str">
        <f>Masinstvo_bodovi!A58</f>
        <v>57/21</v>
      </c>
      <c r="C59" s="69" t="str">
        <f>Masinstvo_bodovi!B58</f>
        <v>Nemanja Bubanja</v>
      </c>
      <c r="D59" s="70" t="str">
        <f>Masinstvo_bodovi!P58</f>
        <v/>
      </c>
      <c r="E59" s="70" t="str">
        <f>IF(Masinstvo_bodovi!R58="",Masinstvo_bodovi!Q58,Masinstvo_bodovi!R58)</f>
        <v/>
      </c>
      <c r="F59" s="70">
        <f t="shared" si="1"/>
        <v>0</v>
      </c>
      <c r="G59" s="70" t="str">
        <f>Masinstvo_bodovi!Z58</f>
        <v>F</v>
      </c>
      <c r="H59" s="56">
        <f t="shared" si="2"/>
        <v>0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ht="12.0" customHeight="1">
      <c r="A60" s="68">
        <v>53.0</v>
      </c>
      <c r="B60" s="69" t="str">
        <f>Masinstvo_bodovi!A59</f>
        <v>58/21</v>
      </c>
      <c r="C60" s="69" t="str">
        <f>Masinstvo_bodovi!B59</f>
        <v>Valentina Tomović</v>
      </c>
      <c r="D60" s="70" t="str">
        <f>Masinstvo_bodovi!P59</f>
        <v/>
      </c>
      <c r="E60" s="70" t="str">
        <f>IF(Masinstvo_bodovi!R59="",Masinstvo_bodovi!Q59,Masinstvo_bodovi!R59)</f>
        <v/>
      </c>
      <c r="F60" s="70">
        <f t="shared" si="1"/>
        <v>0</v>
      </c>
      <c r="G60" s="70" t="str">
        <f>Masinstvo_bodovi!Z59</f>
        <v>F</v>
      </c>
      <c r="H60" s="56">
        <f t="shared" si="2"/>
        <v>0</v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ht="12.0" customHeight="1">
      <c r="A61" s="68">
        <v>54.0</v>
      </c>
      <c r="B61" s="69" t="str">
        <f>Masinstvo_bodovi!A60</f>
        <v>59/21</v>
      </c>
      <c r="C61" s="69" t="str">
        <f>Masinstvo_bodovi!B60</f>
        <v>Klim Baklanov</v>
      </c>
      <c r="D61" s="70" t="str">
        <f>Masinstvo_bodovi!P60</f>
        <v/>
      </c>
      <c r="E61" s="70" t="str">
        <f>IF(Masinstvo_bodovi!R60="",Masinstvo_bodovi!Q60,Masinstvo_bodovi!R60)</f>
        <v/>
      </c>
      <c r="F61" s="70">
        <f t="shared" si="1"/>
        <v>0</v>
      </c>
      <c r="G61" s="70" t="str">
        <f>Masinstvo_bodovi!Z60</f>
        <v>F</v>
      </c>
      <c r="H61" s="56">
        <f t="shared" si="2"/>
        <v>0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ht="12.0" customHeight="1">
      <c r="A62" s="68">
        <v>55.0</v>
      </c>
      <c r="B62" s="69" t="str">
        <f>Masinstvo_bodovi!A61</f>
        <v>60/21</v>
      </c>
      <c r="C62" s="69" t="str">
        <f>Masinstvo_bodovi!B61</f>
        <v>Lucija Perović</v>
      </c>
      <c r="D62" s="70" t="str">
        <f>Masinstvo_bodovi!P61</f>
        <v/>
      </c>
      <c r="E62" s="70" t="str">
        <f>IF(Masinstvo_bodovi!R61="",Masinstvo_bodovi!Q61,Masinstvo_bodovi!R61)</f>
        <v/>
      </c>
      <c r="F62" s="70">
        <f t="shared" si="1"/>
        <v>0</v>
      </c>
      <c r="G62" s="70" t="str">
        <f>Masinstvo_bodovi!Z61</f>
        <v>F</v>
      </c>
      <c r="H62" s="56">
        <f t="shared" si="2"/>
        <v>0</v>
      </c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ht="12.0" customHeight="1">
      <c r="A63" s="68">
        <v>56.0</v>
      </c>
      <c r="B63" s="69" t="str">
        <f>Masinstvo_bodovi!A62</f>
        <v>61/21</v>
      </c>
      <c r="C63" s="69" t="str">
        <f>Masinstvo_bodovi!B62</f>
        <v>Stojanka Vujačić</v>
      </c>
      <c r="D63" s="70" t="str">
        <f>Masinstvo_bodovi!P62</f>
        <v/>
      </c>
      <c r="E63" s="70" t="str">
        <f>IF(Masinstvo_bodovi!R62="",Masinstvo_bodovi!Q62,Masinstvo_bodovi!R62)</f>
        <v/>
      </c>
      <c r="F63" s="70">
        <f t="shared" si="1"/>
        <v>0</v>
      </c>
      <c r="G63" s="70" t="str">
        <f>Masinstvo_bodovi!Z62</f>
        <v>F</v>
      </c>
      <c r="H63" s="56">
        <f t="shared" si="2"/>
        <v>0</v>
      </c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ht="12.0" customHeight="1">
      <c r="A64" s="68">
        <v>57.0</v>
      </c>
      <c r="B64" s="69" t="str">
        <f>Masinstvo_bodovi!A63</f>
        <v>62/21</v>
      </c>
      <c r="C64" s="69" t="str">
        <f>Masinstvo_bodovi!B63</f>
        <v>Itana Tomić</v>
      </c>
      <c r="D64" s="70" t="str">
        <f>Masinstvo_bodovi!P63</f>
        <v/>
      </c>
      <c r="E64" s="70" t="str">
        <f>IF(Masinstvo_bodovi!R63="",Masinstvo_bodovi!Q63,Masinstvo_bodovi!R63)</f>
        <v/>
      </c>
      <c r="F64" s="70">
        <f t="shared" si="1"/>
        <v>0</v>
      </c>
      <c r="G64" s="70" t="str">
        <f>Masinstvo_bodovi!Z63</f>
        <v>F</v>
      </c>
      <c r="H64" s="56">
        <f t="shared" si="2"/>
        <v>0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ht="12.0" customHeight="1">
      <c r="A65" s="68">
        <v>58.0</v>
      </c>
      <c r="B65" s="69" t="str">
        <f>Masinstvo_bodovi!A64</f>
        <v>63/21</v>
      </c>
      <c r="C65" s="69" t="str">
        <f>Masinstvo_bodovi!B64</f>
        <v>Boris Vujović</v>
      </c>
      <c r="D65" s="70" t="str">
        <f>Masinstvo_bodovi!P64</f>
        <v/>
      </c>
      <c r="E65" s="70" t="str">
        <f>IF(Masinstvo_bodovi!R64="",Masinstvo_bodovi!Q64,Masinstvo_bodovi!R64)</f>
        <v/>
      </c>
      <c r="F65" s="70">
        <f t="shared" si="1"/>
        <v>0</v>
      </c>
      <c r="G65" s="70" t="str">
        <f>Masinstvo_bodovi!Z64</f>
        <v>F</v>
      </c>
      <c r="H65" s="56">
        <f t="shared" si="2"/>
        <v>0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ht="12.0" customHeight="1">
      <c r="A66" s="68">
        <v>59.0</v>
      </c>
      <c r="B66" s="69" t="str">
        <f>Masinstvo_bodovi!A65</f>
        <v>64/21</v>
      </c>
      <c r="C66" s="69" t="str">
        <f>Masinstvo_bodovi!B65</f>
        <v>Irijan Selimović</v>
      </c>
      <c r="D66" s="70" t="str">
        <f>Masinstvo_bodovi!P65</f>
        <v/>
      </c>
      <c r="E66" s="70" t="str">
        <f>IF(Masinstvo_bodovi!R65="",Masinstvo_bodovi!Q65,Masinstvo_bodovi!R65)</f>
        <v/>
      </c>
      <c r="F66" s="70">
        <f t="shared" si="1"/>
        <v>0</v>
      </c>
      <c r="G66" s="70" t="str">
        <f>Masinstvo_bodovi!Z65</f>
        <v>F</v>
      </c>
      <c r="H66" s="56">
        <f t="shared" si="2"/>
        <v>0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ht="12.0" customHeight="1">
      <c r="A67" s="68">
        <v>60.0</v>
      </c>
      <c r="B67" s="69" t="str">
        <f>Masinstvo_bodovi!A66</f>
        <v>65/21</v>
      </c>
      <c r="C67" s="69" t="str">
        <f>Masinstvo_bodovi!B66</f>
        <v>Milena Banjević</v>
      </c>
      <c r="D67" s="70" t="str">
        <f>Masinstvo_bodovi!P66</f>
        <v/>
      </c>
      <c r="E67" s="70" t="str">
        <f>IF(Masinstvo_bodovi!R66="",Masinstvo_bodovi!Q66,Masinstvo_bodovi!R66)</f>
        <v/>
      </c>
      <c r="F67" s="70">
        <f t="shared" si="1"/>
        <v>0</v>
      </c>
      <c r="G67" s="70" t="str">
        <f>Masinstvo_bodovi!Z66</f>
        <v>F</v>
      </c>
      <c r="H67" s="56">
        <f t="shared" si="2"/>
        <v>0</v>
      </c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ht="12.0" customHeight="1">
      <c r="A68" s="68">
        <v>61.0</v>
      </c>
      <c r="B68" s="69" t="str">
        <f>Masinstvo_bodovi!A67</f>
        <v>66/21</v>
      </c>
      <c r="C68" s="69" t="str">
        <f>Masinstvo_bodovi!B67</f>
        <v>Luka Bubanja</v>
      </c>
      <c r="D68" s="70" t="str">
        <f>Masinstvo_bodovi!P67</f>
        <v/>
      </c>
      <c r="E68" s="70" t="str">
        <f>IF(Masinstvo_bodovi!R67="",Masinstvo_bodovi!Q67,Masinstvo_bodovi!R67)</f>
        <v/>
      </c>
      <c r="F68" s="70">
        <f t="shared" si="1"/>
        <v>0</v>
      </c>
      <c r="G68" s="70" t="str">
        <f>Masinstvo_bodovi!Z67</f>
        <v>F</v>
      </c>
      <c r="H68" s="56">
        <f t="shared" si="2"/>
        <v>0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ht="12.0" customHeight="1">
      <c r="A69" s="68">
        <v>62.0</v>
      </c>
      <c r="B69" s="69" t="str">
        <f>Masinstvo_bodovi!A68</f>
        <v>67/21</v>
      </c>
      <c r="C69" s="69" t="str">
        <f>Masinstvo_bodovi!B68</f>
        <v>Pavle Pejović</v>
      </c>
      <c r="D69" s="70" t="str">
        <f>Masinstvo_bodovi!P68</f>
        <v/>
      </c>
      <c r="E69" s="70" t="str">
        <f>IF(Masinstvo_bodovi!R68="",Masinstvo_bodovi!Q68,Masinstvo_bodovi!R68)</f>
        <v/>
      </c>
      <c r="F69" s="70">
        <f t="shared" si="1"/>
        <v>0</v>
      </c>
      <c r="G69" s="70" t="str">
        <f>Masinstvo_bodovi!Z68</f>
        <v>F</v>
      </c>
      <c r="H69" s="56">
        <f t="shared" si="2"/>
        <v>0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ht="12.0" customHeight="1">
      <c r="A70" s="68">
        <v>63.0</v>
      </c>
      <c r="B70" s="69" t="str">
        <f>Masinstvo_bodovi!A69</f>
        <v>69/21</v>
      </c>
      <c r="C70" s="69" t="str">
        <f>Masinstvo_bodovi!B69</f>
        <v>Milan Rakonjac</v>
      </c>
      <c r="D70" s="70" t="str">
        <f>Masinstvo_bodovi!P69</f>
        <v/>
      </c>
      <c r="E70" s="70" t="str">
        <f>IF(Masinstvo_bodovi!R69="",Masinstvo_bodovi!Q69,Masinstvo_bodovi!R69)</f>
        <v/>
      </c>
      <c r="F70" s="70">
        <f t="shared" si="1"/>
        <v>0</v>
      </c>
      <c r="G70" s="70" t="str">
        <f>Masinstvo_bodovi!Z69</f>
        <v>F</v>
      </c>
      <c r="H70" s="56">
        <f t="shared" si="2"/>
        <v>0</v>
      </c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ht="12.0" customHeight="1">
      <c r="A71" s="68">
        <v>64.0</v>
      </c>
      <c r="B71" s="69" t="str">
        <f>Masinstvo_bodovi!A70</f>
        <v>70/21</v>
      </c>
      <c r="C71" s="69" t="str">
        <f>Masinstvo_bodovi!B70</f>
        <v>Dejan Andrić</v>
      </c>
      <c r="D71" s="70" t="str">
        <f>Masinstvo_bodovi!P70</f>
        <v/>
      </c>
      <c r="E71" s="70" t="str">
        <f>IF(Masinstvo_bodovi!R70="",Masinstvo_bodovi!Q70,Masinstvo_bodovi!R70)</f>
        <v/>
      </c>
      <c r="F71" s="70">
        <f t="shared" si="1"/>
        <v>0</v>
      </c>
      <c r="G71" s="70" t="str">
        <f>Masinstvo_bodovi!Z70</f>
        <v>F</v>
      </c>
      <c r="H71" s="56">
        <f t="shared" si="2"/>
        <v>0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ht="12.0" customHeight="1">
      <c r="A72" s="68">
        <v>65.0</v>
      </c>
      <c r="B72" s="69" t="str">
        <f>Masinstvo_bodovi!A71</f>
        <v>71/21</v>
      </c>
      <c r="C72" s="69" t="str">
        <f>Masinstvo_bodovi!B71</f>
        <v>Jelica Đurović</v>
      </c>
      <c r="D72" s="70" t="str">
        <f>Masinstvo_bodovi!P71</f>
        <v/>
      </c>
      <c r="E72" s="70" t="str">
        <f>IF(Masinstvo_bodovi!R71="",Masinstvo_bodovi!Q71,Masinstvo_bodovi!R71)</f>
        <v/>
      </c>
      <c r="F72" s="70">
        <f t="shared" si="1"/>
        <v>0</v>
      </c>
      <c r="G72" s="70" t="str">
        <f>Masinstvo_bodovi!Z71</f>
        <v>F</v>
      </c>
      <c r="H72" s="56">
        <f t="shared" si="2"/>
        <v>0</v>
      </c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ht="12.0" customHeight="1">
      <c r="A73" s="68">
        <v>66.0</v>
      </c>
      <c r="B73" s="69" t="str">
        <f>Masinstvo_bodovi!A72</f>
        <v>72/21</v>
      </c>
      <c r="C73" s="69" t="str">
        <f>Masinstvo_bodovi!B72</f>
        <v>Ivan Nikaljević</v>
      </c>
      <c r="D73" s="70" t="str">
        <f>Masinstvo_bodovi!P72</f>
        <v/>
      </c>
      <c r="E73" s="70" t="str">
        <f>IF(Masinstvo_bodovi!R72="",Masinstvo_bodovi!Q72,Masinstvo_bodovi!R72)</f>
        <v/>
      </c>
      <c r="F73" s="70">
        <f t="shared" si="1"/>
        <v>0</v>
      </c>
      <c r="G73" s="70" t="str">
        <f>Masinstvo_bodovi!Z72</f>
        <v>F</v>
      </c>
      <c r="H73" s="56">
        <f t="shared" si="2"/>
        <v>0</v>
      </c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ht="12.0" customHeight="1">
      <c r="A74" s="68">
        <v>67.0</v>
      </c>
      <c r="B74" s="69" t="str">
        <f>Masinstvo_bodovi!A73</f>
        <v>73/21</v>
      </c>
      <c r="C74" s="69" t="str">
        <f>Masinstvo_bodovi!B73</f>
        <v>Lazar Bojić</v>
      </c>
      <c r="D74" s="70" t="str">
        <f>Masinstvo_bodovi!P73</f>
        <v/>
      </c>
      <c r="E74" s="70" t="str">
        <f>IF(Masinstvo_bodovi!R73="",Masinstvo_bodovi!Q73,Masinstvo_bodovi!R73)</f>
        <v/>
      </c>
      <c r="F74" s="70">
        <f t="shared" si="1"/>
        <v>0</v>
      </c>
      <c r="G74" s="70" t="str">
        <f>Masinstvo_bodovi!Z73</f>
        <v>F</v>
      </c>
      <c r="H74" s="56">
        <f t="shared" si="2"/>
        <v>0</v>
      </c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ht="12.0" customHeight="1">
      <c r="A75" s="68">
        <v>68.0</v>
      </c>
      <c r="B75" s="69" t="str">
        <f>Masinstvo_bodovi!A74</f>
        <v>74/21</v>
      </c>
      <c r="C75" s="69" t="str">
        <f>Masinstvo_bodovi!B74</f>
        <v>Jelena Potpara</v>
      </c>
      <c r="D75" s="70" t="str">
        <f>Masinstvo_bodovi!P74</f>
        <v/>
      </c>
      <c r="E75" s="70" t="str">
        <f>IF(Masinstvo_bodovi!R74="",Masinstvo_bodovi!Q74,Masinstvo_bodovi!R74)</f>
        <v/>
      </c>
      <c r="F75" s="70">
        <f t="shared" si="1"/>
        <v>0</v>
      </c>
      <c r="G75" s="70" t="str">
        <f>Masinstvo_bodovi!Z74</f>
        <v>F</v>
      </c>
      <c r="H75" s="56">
        <f t="shared" si="2"/>
        <v>0</v>
      </c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ht="12.0" customHeight="1">
      <c r="A76" s="68">
        <v>69.0</v>
      </c>
      <c r="B76" s="69" t="str">
        <f>Masinstvo_bodovi!A75</f>
        <v>2/20</v>
      </c>
      <c r="C76" s="69" t="str">
        <f>Masinstvo_bodovi!B75</f>
        <v>Mijat Brajović</v>
      </c>
      <c r="D76" s="70">
        <f>Masinstvo_bodovi!P75</f>
        <v>22</v>
      </c>
      <c r="E76" s="70">
        <f>IF(Masinstvo_bodovi!R75="",Masinstvo_bodovi!Q75,Masinstvo_bodovi!R75)</f>
        <v>28</v>
      </c>
      <c r="F76" s="70">
        <f t="shared" si="1"/>
        <v>50</v>
      </c>
      <c r="G76" s="70" t="str">
        <f>Masinstvo_bodovi!Z75</f>
        <v>E</v>
      </c>
      <c r="H76" s="56">
        <f t="shared" si="2"/>
        <v>1</v>
      </c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ht="12.0" customHeight="1">
      <c r="A77" s="68">
        <v>70.0</v>
      </c>
      <c r="B77" s="69" t="str">
        <f>Masinstvo_bodovi!A76</f>
        <v>4/20</v>
      </c>
      <c r="C77" s="69" t="str">
        <f>Masinstvo_bodovi!B76</f>
        <v>Luka Kuč</v>
      </c>
      <c r="D77" s="70" t="str">
        <f>Masinstvo_bodovi!P76</f>
        <v/>
      </c>
      <c r="E77" s="70" t="str">
        <f>IF(Masinstvo_bodovi!R76="",Masinstvo_bodovi!Q76,Masinstvo_bodovi!R76)</f>
        <v/>
      </c>
      <c r="F77" s="70">
        <f t="shared" si="1"/>
        <v>0</v>
      </c>
      <c r="G77" s="70" t="str">
        <f>Masinstvo_bodovi!Z76</f>
        <v>F</v>
      </c>
      <c r="H77" s="56">
        <f t="shared" si="2"/>
        <v>0</v>
      </c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ht="12.0" customHeight="1">
      <c r="A78" s="68">
        <v>71.0</v>
      </c>
      <c r="B78" s="69" t="str">
        <f>Masinstvo_bodovi!A77</f>
        <v>6/20</v>
      </c>
      <c r="C78" s="69" t="str">
        <f>Masinstvo_bodovi!B77</f>
        <v>Veselin Mićunović</v>
      </c>
      <c r="D78" s="70">
        <f>Masinstvo_bodovi!P77</f>
        <v>18</v>
      </c>
      <c r="E78" s="70">
        <f>IF(Masinstvo_bodovi!R77="",Masinstvo_bodovi!Q77,Masinstvo_bodovi!R77)</f>
        <v>22</v>
      </c>
      <c r="F78" s="70">
        <f t="shared" si="1"/>
        <v>40</v>
      </c>
      <c r="G78" s="70" t="str">
        <f>Masinstvo_bodovi!Z77</f>
        <v>F</v>
      </c>
      <c r="H78" s="56">
        <f t="shared" si="2"/>
        <v>1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ht="12.0" customHeight="1">
      <c r="A79" s="68">
        <v>72.0</v>
      </c>
      <c r="B79" s="69" t="str">
        <f>Masinstvo_bodovi!A78</f>
        <v>8/20</v>
      </c>
      <c r="C79" s="69" t="str">
        <f>Masinstvo_bodovi!B78</f>
        <v>Stevan Radulović</v>
      </c>
      <c r="D79" s="70" t="str">
        <f>Masinstvo_bodovi!P78</f>
        <v/>
      </c>
      <c r="E79" s="70" t="str">
        <f>IF(Masinstvo_bodovi!R78="",Masinstvo_bodovi!Q78,Masinstvo_bodovi!R78)</f>
        <v/>
      </c>
      <c r="F79" s="70">
        <f t="shared" si="1"/>
        <v>0</v>
      </c>
      <c r="G79" s="70" t="str">
        <f>Masinstvo_bodovi!Z78</f>
        <v>F</v>
      </c>
      <c r="H79" s="56">
        <f t="shared" si="2"/>
        <v>0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ht="12.0" customHeight="1">
      <c r="A80" s="68">
        <v>73.0</v>
      </c>
      <c r="B80" s="69" t="str">
        <f>Masinstvo_bodovi!A79</f>
        <v>9/20</v>
      </c>
      <c r="C80" s="69" t="str">
        <f>Masinstvo_bodovi!B79</f>
        <v>Svetlana Uskoković</v>
      </c>
      <c r="D80" s="70" t="str">
        <f>Masinstvo_bodovi!P79</f>
        <v/>
      </c>
      <c r="E80" s="70" t="str">
        <f>IF(Masinstvo_bodovi!R79="",Masinstvo_bodovi!Q79,Masinstvo_bodovi!R79)</f>
        <v/>
      </c>
      <c r="F80" s="70">
        <f t="shared" si="1"/>
        <v>0</v>
      </c>
      <c r="G80" s="70" t="str">
        <f>Masinstvo_bodovi!Z79</f>
        <v>F</v>
      </c>
      <c r="H80" s="56">
        <f t="shared" si="2"/>
        <v>0</v>
      </c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ht="12.0" customHeight="1">
      <c r="A81" s="68">
        <v>74.0</v>
      </c>
      <c r="B81" s="69" t="str">
        <f>Masinstvo_bodovi!A80</f>
        <v>10/20</v>
      </c>
      <c r="C81" s="69" t="str">
        <f>Masinstvo_bodovi!B80</f>
        <v>Pavle Prelević</v>
      </c>
      <c r="D81" s="70">
        <f>Masinstvo_bodovi!P80</f>
        <v>18</v>
      </c>
      <c r="E81" s="70">
        <f>IF(Masinstvo_bodovi!R80="",Masinstvo_bodovi!Q80,Masinstvo_bodovi!R80)</f>
        <v>33</v>
      </c>
      <c r="F81" s="70">
        <f t="shared" si="1"/>
        <v>51</v>
      </c>
      <c r="G81" s="70" t="str">
        <f>Masinstvo_bodovi!Z80</f>
        <v>E</v>
      </c>
      <c r="H81" s="56">
        <f t="shared" si="2"/>
        <v>1</v>
      </c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ht="12.0" customHeight="1">
      <c r="A82" s="68">
        <v>75.0</v>
      </c>
      <c r="B82" s="69" t="str">
        <f>Masinstvo_bodovi!A81</f>
        <v>12/20</v>
      </c>
      <c r="C82" s="69" t="str">
        <f>Masinstvo_bodovi!B81</f>
        <v>Ivan Veljović</v>
      </c>
      <c r="D82" s="70">
        <f>Masinstvo_bodovi!P81</f>
        <v>19</v>
      </c>
      <c r="E82" s="70">
        <f>IF(Masinstvo_bodovi!R81="",Masinstvo_bodovi!Q81,Masinstvo_bodovi!R81)</f>
        <v>26</v>
      </c>
      <c r="F82" s="70">
        <f t="shared" si="1"/>
        <v>45</v>
      </c>
      <c r="G82" s="70" t="str">
        <f>Masinstvo_bodovi!Z81</f>
        <v>F</v>
      </c>
      <c r="H82" s="56">
        <f t="shared" si="2"/>
        <v>1</v>
      </c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ht="12.0" customHeight="1">
      <c r="A83" s="68">
        <v>76.0</v>
      </c>
      <c r="B83" s="69" t="str">
        <f>Masinstvo_bodovi!A82</f>
        <v>17/20</v>
      </c>
      <c r="C83" s="69" t="str">
        <f>Masinstvo_bodovi!B82</f>
        <v>Ivan Perović</v>
      </c>
      <c r="D83" s="70">
        <f>Masinstvo_bodovi!P82</f>
        <v>27</v>
      </c>
      <c r="E83" s="70">
        <f>IF(Masinstvo_bodovi!R82="",Masinstvo_bodovi!Q82,Masinstvo_bodovi!R82)</f>
        <v>30</v>
      </c>
      <c r="F83" s="70">
        <f t="shared" si="1"/>
        <v>57</v>
      </c>
      <c r="G83" s="70" t="str">
        <f>Masinstvo_bodovi!Z82</f>
        <v>E</v>
      </c>
      <c r="H83" s="56">
        <f t="shared" si="2"/>
        <v>1</v>
      </c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ht="12.0" customHeight="1">
      <c r="A84" s="68">
        <v>77.0</v>
      </c>
      <c r="B84" s="69" t="str">
        <f>Masinstvo_bodovi!A83</f>
        <v>18/20</v>
      </c>
      <c r="C84" s="69" t="str">
        <f>Masinstvo_bodovi!B83</f>
        <v>Jakša Draganić</v>
      </c>
      <c r="D84" s="70">
        <f>Masinstvo_bodovi!P83</f>
        <v>33</v>
      </c>
      <c r="E84" s="70">
        <f>IF(Masinstvo_bodovi!R83="",Masinstvo_bodovi!Q83,Masinstvo_bodovi!R83)</f>
        <v>47</v>
      </c>
      <c r="F84" s="70">
        <f t="shared" si="1"/>
        <v>80</v>
      </c>
      <c r="G84" s="70" t="str">
        <f>Masinstvo_bodovi!Z83</f>
        <v>B</v>
      </c>
      <c r="H84" s="56">
        <f t="shared" si="2"/>
        <v>1</v>
      </c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ht="12.0" customHeight="1">
      <c r="A85" s="68">
        <v>78.0</v>
      </c>
      <c r="B85" s="69" t="str">
        <f>Masinstvo_bodovi!A84</f>
        <v>20/20</v>
      </c>
      <c r="C85" s="69" t="str">
        <f>Masinstvo_bodovi!B84</f>
        <v>Matija Knežević</v>
      </c>
      <c r="D85" s="70">
        <f>Masinstvo_bodovi!P84</f>
        <v>23</v>
      </c>
      <c r="E85" s="70">
        <f>IF(Masinstvo_bodovi!R84="",Masinstvo_bodovi!Q84,Masinstvo_bodovi!R84)</f>
        <v>12</v>
      </c>
      <c r="F85" s="70">
        <f t="shared" si="1"/>
        <v>35</v>
      </c>
      <c r="G85" s="70" t="str">
        <f>Masinstvo_bodovi!Z84</f>
        <v>F</v>
      </c>
      <c r="H85" s="56">
        <f t="shared" si="2"/>
        <v>1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ht="12.0" customHeight="1">
      <c r="A86" s="68">
        <v>79.0</v>
      </c>
      <c r="B86" s="69" t="str">
        <f>Masinstvo_bodovi!A85</f>
        <v>26/20</v>
      </c>
      <c r="C86" s="69" t="str">
        <f>Masinstvo_bodovi!B85</f>
        <v>Vuk Adžić</v>
      </c>
      <c r="D86" s="70" t="str">
        <f>Masinstvo_bodovi!P85</f>
        <v/>
      </c>
      <c r="E86" s="70" t="str">
        <f>IF(Masinstvo_bodovi!R85="",Masinstvo_bodovi!Q85,Masinstvo_bodovi!R85)</f>
        <v/>
      </c>
      <c r="F86" s="70">
        <f t="shared" si="1"/>
        <v>0</v>
      </c>
      <c r="G86" s="70" t="str">
        <f>Masinstvo_bodovi!Z85</f>
        <v>F</v>
      </c>
      <c r="H86" s="56">
        <f t="shared" si="2"/>
        <v>0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ht="12.0" customHeight="1">
      <c r="A87" s="68">
        <v>80.0</v>
      </c>
      <c r="B87" s="69" t="str">
        <f>Masinstvo_bodovi!A86</f>
        <v>31/20</v>
      </c>
      <c r="C87" s="69" t="str">
        <f>Masinstvo_bodovi!B86</f>
        <v>Vanja Janković</v>
      </c>
      <c r="D87" s="70">
        <f>Masinstvo_bodovi!P86</f>
        <v>25</v>
      </c>
      <c r="E87" s="70">
        <f>IF(Masinstvo_bodovi!R86="",Masinstvo_bodovi!Q86,Masinstvo_bodovi!R86)</f>
        <v>25</v>
      </c>
      <c r="F87" s="70">
        <f t="shared" si="1"/>
        <v>50</v>
      </c>
      <c r="G87" s="70" t="str">
        <f>Masinstvo_bodovi!Z86</f>
        <v>E</v>
      </c>
      <c r="H87" s="56">
        <f t="shared" si="2"/>
        <v>1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ht="12.0" customHeight="1">
      <c r="A88" s="68">
        <v>81.0</v>
      </c>
      <c r="B88" s="69" t="str">
        <f>Masinstvo_bodovi!A87</f>
        <v>33/20</v>
      </c>
      <c r="C88" s="69" t="str">
        <f>Masinstvo_bodovi!B87</f>
        <v>Luka Topčić</v>
      </c>
      <c r="D88" s="70">
        <f>Masinstvo_bodovi!P87</f>
        <v>20</v>
      </c>
      <c r="E88" s="70">
        <f>IF(Masinstvo_bodovi!R87="",Masinstvo_bodovi!Q87,Masinstvo_bodovi!R87)</f>
        <v>2</v>
      </c>
      <c r="F88" s="70">
        <f t="shared" si="1"/>
        <v>22</v>
      </c>
      <c r="G88" s="70" t="str">
        <f>Masinstvo_bodovi!Z87</f>
        <v>F</v>
      </c>
      <c r="H88" s="56">
        <f t="shared" si="2"/>
        <v>1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ht="12.0" customHeight="1">
      <c r="A89" s="68">
        <v>82.0</v>
      </c>
      <c r="B89" s="69" t="str">
        <f>Masinstvo_bodovi!A88</f>
        <v>36/20</v>
      </c>
      <c r="C89" s="69" t="str">
        <f>Masinstvo_bodovi!B88</f>
        <v>Darko Furtula</v>
      </c>
      <c r="D89" s="70" t="str">
        <f>Masinstvo_bodovi!P88</f>
        <v/>
      </c>
      <c r="E89" s="70" t="str">
        <f>IF(Masinstvo_bodovi!R88="",Masinstvo_bodovi!Q88,Masinstvo_bodovi!R88)</f>
        <v/>
      </c>
      <c r="F89" s="70">
        <f t="shared" si="1"/>
        <v>0</v>
      </c>
      <c r="G89" s="70" t="str">
        <f>Masinstvo_bodovi!Z88</f>
        <v>F</v>
      </c>
      <c r="H89" s="56">
        <f t="shared" si="2"/>
        <v>0</v>
      </c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ht="12.0" customHeight="1">
      <c r="A90" s="68">
        <v>83.0</v>
      </c>
      <c r="B90" s="69" t="str">
        <f>Masinstvo_bodovi!A89</f>
        <v>37/20</v>
      </c>
      <c r="C90" s="69" t="str">
        <f>Masinstvo_bodovi!B89</f>
        <v>Vuk Jovanović</v>
      </c>
      <c r="D90" s="70" t="str">
        <f>Masinstvo_bodovi!P89</f>
        <v/>
      </c>
      <c r="E90" s="70" t="str">
        <f>IF(Masinstvo_bodovi!R89="",Masinstvo_bodovi!Q89,Masinstvo_bodovi!R89)</f>
        <v/>
      </c>
      <c r="F90" s="70">
        <f t="shared" si="1"/>
        <v>0</v>
      </c>
      <c r="G90" s="70" t="str">
        <f>Masinstvo_bodovi!Z89</f>
        <v>F</v>
      </c>
      <c r="H90" s="56">
        <f t="shared" si="2"/>
        <v>0</v>
      </c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ht="12.0" customHeight="1">
      <c r="A91" s="68">
        <v>84.0</v>
      </c>
      <c r="B91" s="69" t="str">
        <f>Masinstvo_bodovi!A90</f>
        <v>40/20</v>
      </c>
      <c r="C91" s="69" t="str">
        <f>Masinstvo_bodovi!B90</f>
        <v>Vladimir Jevtović</v>
      </c>
      <c r="D91" s="70">
        <f>Masinstvo_bodovi!P90</f>
        <v>14</v>
      </c>
      <c r="E91" s="70" t="str">
        <f>IF(Masinstvo_bodovi!R90="",Masinstvo_bodovi!Q90,Masinstvo_bodovi!R90)</f>
        <v/>
      </c>
      <c r="F91" s="70">
        <f t="shared" si="1"/>
        <v>14</v>
      </c>
      <c r="G91" s="70" t="str">
        <f>Masinstvo_bodovi!Z90</f>
        <v>F</v>
      </c>
      <c r="H91" s="56">
        <f t="shared" si="2"/>
        <v>1</v>
      </c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ht="12.0" customHeight="1">
      <c r="A92" s="68">
        <v>85.0</v>
      </c>
      <c r="B92" s="69" t="str">
        <f>Masinstvo_bodovi!A91</f>
        <v>47/20</v>
      </c>
      <c r="C92" s="69" t="str">
        <f>Masinstvo_bodovi!B91</f>
        <v>Imar Čuturić</v>
      </c>
      <c r="D92" s="70" t="str">
        <f>Masinstvo_bodovi!P91</f>
        <v/>
      </c>
      <c r="E92" s="70" t="str">
        <f>IF(Masinstvo_bodovi!R91="",Masinstvo_bodovi!Q91,Masinstvo_bodovi!R91)</f>
        <v/>
      </c>
      <c r="F92" s="70">
        <f t="shared" si="1"/>
        <v>0</v>
      </c>
      <c r="G92" s="70" t="str">
        <f>Masinstvo_bodovi!Z91</f>
        <v>F</v>
      </c>
      <c r="H92" s="56">
        <f t="shared" si="2"/>
        <v>0</v>
      </c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ht="12.0" customHeight="1">
      <c r="A93" s="68">
        <v>86.0</v>
      </c>
      <c r="B93" s="69" t="str">
        <f>Masinstvo_bodovi!A92</f>
        <v>50/20</v>
      </c>
      <c r="C93" s="69" t="str">
        <f>Masinstvo_bodovi!B92</f>
        <v>Radojica Aprcović</v>
      </c>
      <c r="D93" s="70">
        <f>Masinstvo_bodovi!P92</f>
        <v>15</v>
      </c>
      <c r="E93" s="70" t="str">
        <f>IF(Masinstvo_bodovi!R92="",Masinstvo_bodovi!Q92,Masinstvo_bodovi!R92)</f>
        <v/>
      </c>
      <c r="F93" s="70">
        <f t="shared" si="1"/>
        <v>15</v>
      </c>
      <c r="G93" s="70" t="str">
        <f>Masinstvo_bodovi!Z92</f>
        <v>F</v>
      </c>
      <c r="H93" s="56">
        <f t="shared" si="2"/>
        <v>1</v>
      </c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ht="12.0" customHeight="1">
      <c r="A94" s="68">
        <v>87.0</v>
      </c>
      <c r="B94" s="69" t="str">
        <f>Masinstvo_bodovi!A93</f>
        <v>56/20</v>
      </c>
      <c r="C94" s="69" t="str">
        <f>Masinstvo_bodovi!B93</f>
        <v>Milojka Simićević</v>
      </c>
      <c r="D94" s="70">
        <f>Masinstvo_bodovi!P93</f>
        <v>3</v>
      </c>
      <c r="E94" s="70" t="str">
        <f>IF(Masinstvo_bodovi!R93="",Masinstvo_bodovi!Q93,Masinstvo_bodovi!R93)</f>
        <v/>
      </c>
      <c r="F94" s="70">
        <f t="shared" si="1"/>
        <v>3</v>
      </c>
      <c r="G94" s="70" t="str">
        <f>Masinstvo_bodovi!Z93</f>
        <v>F</v>
      </c>
      <c r="H94" s="56">
        <f t="shared" si="2"/>
        <v>1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ht="12.0" customHeight="1">
      <c r="A95" s="68">
        <v>88.0</v>
      </c>
      <c r="B95" s="69" t="str">
        <f>Masinstvo_bodovi!A94</f>
        <v>57/20</v>
      </c>
      <c r="C95" s="69" t="str">
        <f>Masinstvo_bodovi!B94</f>
        <v>Miloš Božović</v>
      </c>
      <c r="D95" s="70" t="str">
        <f>Masinstvo_bodovi!P94</f>
        <v/>
      </c>
      <c r="E95" s="70" t="str">
        <f>IF(Masinstvo_bodovi!R94="",Masinstvo_bodovi!Q94,Masinstvo_bodovi!R94)</f>
        <v/>
      </c>
      <c r="F95" s="70">
        <f t="shared" si="1"/>
        <v>0</v>
      </c>
      <c r="G95" s="70" t="str">
        <f>Masinstvo_bodovi!Z94</f>
        <v>F</v>
      </c>
      <c r="H95" s="56">
        <f t="shared" si="2"/>
        <v>0</v>
      </c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ht="12.0" customHeight="1">
      <c r="A96" s="68">
        <v>89.0</v>
      </c>
      <c r="B96" s="69" t="str">
        <f>Masinstvo_bodovi!A95</f>
        <v>58/20</v>
      </c>
      <c r="C96" s="69" t="str">
        <f>Masinstvo_bodovi!B95</f>
        <v>Vasilije Luković</v>
      </c>
      <c r="D96" s="70" t="str">
        <f>Masinstvo_bodovi!P95</f>
        <v/>
      </c>
      <c r="E96" s="70" t="str">
        <f>IF(Masinstvo_bodovi!R95="",Masinstvo_bodovi!Q95,Masinstvo_bodovi!R95)</f>
        <v/>
      </c>
      <c r="F96" s="70">
        <f t="shared" si="1"/>
        <v>0</v>
      </c>
      <c r="G96" s="70" t="str">
        <f>Masinstvo_bodovi!Z95</f>
        <v>F</v>
      </c>
      <c r="H96" s="56">
        <f t="shared" si="2"/>
        <v>0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ht="12.0" customHeight="1">
      <c r="A97" s="68">
        <v>90.0</v>
      </c>
      <c r="B97" s="69" t="str">
        <f>Masinstvo_bodovi!A96</f>
        <v>60/20</v>
      </c>
      <c r="C97" s="69" t="str">
        <f>Masinstvo_bodovi!B96</f>
        <v>Radoje Stanišić</v>
      </c>
      <c r="D97" s="70">
        <f>Masinstvo_bodovi!P96</f>
        <v>2</v>
      </c>
      <c r="E97" s="70" t="str">
        <f>IF(Masinstvo_bodovi!R96="",Masinstvo_bodovi!Q96,Masinstvo_bodovi!R96)</f>
        <v/>
      </c>
      <c r="F97" s="70">
        <f t="shared" si="1"/>
        <v>2</v>
      </c>
      <c r="G97" s="70" t="str">
        <f>Masinstvo_bodovi!Z96</f>
        <v>F</v>
      </c>
      <c r="H97" s="56">
        <f t="shared" si="2"/>
        <v>1</v>
      </c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ht="12.0" customHeight="1">
      <c r="A98" s="68">
        <v>91.0</v>
      </c>
      <c r="B98" s="69" t="str">
        <f>Masinstvo_bodovi!A97</f>
        <v>61/20</v>
      </c>
      <c r="C98" s="69" t="str">
        <f>Masinstvo_bodovi!B97</f>
        <v>Aleksandar Pavićević</v>
      </c>
      <c r="D98" s="70">
        <f>Masinstvo_bodovi!P97</f>
        <v>22</v>
      </c>
      <c r="E98" s="70">
        <f>IF(Masinstvo_bodovi!R97="",Masinstvo_bodovi!Q97,Masinstvo_bodovi!R97)</f>
        <v>17</v>
      </c>
      <c r="F98" s="70">
        <f t="shared" si="1"/>
        <v>39</v>
      </c>
      <c r="G98" s="70" t="str">
        <f>Masinstvo_bodovi!Z97</f>
        <v>F</v>
      </c>
      <c r="H98" s="56">
        <f t="shared" si="2"/>
        <v>1</v>
      </c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ht="12.0" customHeight="1">
      <c r="A99" s="68">
        <v>92.0</v>
      </c>
      <c r="B99" s="69" t="str">
        <f>Masinstvo_bodovi!A98</f>
        <v>71/20</v>
      </c>
      <c r="C99" s="69" t="str">
        <f>Masinstvo_bodovi!B98</f>
        <v>Muamer Trnčić</v>
      </c>
      <c r="D99" s="70" t="str">
        <f>Masinstvo_bodovi!P98</f>
        <v/>
      </c>
      <c r="E99" s="70" t="str">
        <f>IF(Masinstvo_bodovi!R98="",Masinstvo_bodovi!Q98,Masinstvo_bodovi!R98)</f>
        <v/>
      </c>
      <c r="F99" s="70">
        <f t="shared" si="1"/>
        <v>0</v>
      </c>
      <c r="G99" s="70" t="str">
        <f>Masinstvo_bodovi!Z98</f>
        <v>F</v>
      </c>
      <c r="H99" s="56">
        <f t="shared" si="2"/>
        <v>0</v>
      </c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ht="12.0" customHeight="1">
      <c r="A100" s="68">
        <v>93.0</v>
      </c>
      <c r="B100" s="69" t="str">
        <f>Masinstvo_bodovi!A99</f>
        <v>91/20</v>
      </c>
      <c r="C100" s="69" t="str">
        <f>Masinstvo_bodovi!B99</f>
        <v>Jovan Šćepanović</v>
      </c>
      <c r="D100" s="70">
        <f>Masinstvo_bodovi!P99</f>
        <v>20</v>
      </c>
      <c r="E100" s="70">
        <f>IF(Masinstvo_bodovi!R99="",Masinstvo_bodovi!Q99,Masinstvo_bodovi!R99)</f>
        <v>5</v>
      </c>
      <c r="F100" s="70">
        <f t="shared" si="1"/>
        <v>25</v>
      </c>
      <c r="G100" s="70" t="str">
        <f>Masinstvo_bodovi!Z99</f>
        <v>F</v>
      </c>
      <c r="H100" s="56">
        <f t="shared" si="2"/>
        <v>1</v>
      </c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ht="12.0" customHeight="1">
      <c r="A101" s="68">
        <v>94.0</v>
      </c>
      <c r="B101" s="69" t="str">
        <f>Masinstvo_bodovi!A100</f>
        <v>9/19</v>
      </c>
      <c r="C101" s="69" t="str">
        <f>Masinstvo_bodovi!B100</f>
        <v>Nikola Zarubica</v>
      </c>
      <c r="D101" s="70">
        <f>Masinstvo_bodovi!P100</f>
        <v>0</v>
      </c>
      <c r="E101" s="70" t="str">
        <f>IF(Masinstvo_bodovi!R100="",Masinstvo_bodovi!Q100,Masinstvo_bodovi!R100)</f>
        <v/>
      </c>
      <c r="F101" s="70">
        <f t="shared" si="1"/>
        <v>0</v>
      </c>
      <c r="G101" s="70" t="str">
        <f>Masinstvo_bodovi!Z100</f>
        <v>F</v>
      </c>
      <c r="H101" s="56">
        <f t="shared" si="2"/>
        <v>1</v>
      </c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ht="12.0" customHeight="1">
      <c r="A102" s="68">
        <v>95.0</v>
      </c>
      <c r="B102" s="69" t="str">
        <f>Masinstvo_bodovi!A101</f>
        <v>10/19</v>
      </c>
      <c r="C102" s="69" t="str">
        <f>Masinstvo_bodovi!B101</f>
        <v>Andrija Mrdak</v>
      </c>
      <c r="D102" s="70" t="str">
        <f>Masinstvo_bodovi!P101</f>
        <v/>
      </c>
      <c r="E102" s="70" t="str">
        <f>IF(Masinstvo_bodovi!R101="",Masinstvo_bodovi!Q101,Masinstvo_bodovi!R101)</f>
        <v/>
      </c>
      <c r="F102" s="70">
        <f t="shared" si="1"/>
        <v>0</v>
      </c>
      <c r="G102" s="70" t="str">
        <f>Masinstvo_bodovi!Z101</f>
        <v>F</v>
      </c>
      <c r="H102" s="56">
        <f t="shared" si="2"/>
        <v>0</v>
      </c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ht="12.0" customHeight="1">
      <c r="A103" s="68">
        <v>96.0</v>
      </c>
      <c r="B103" s="69" t="str">
        <f>Masinstvo_bodovi!A102</f>
        <v>15/19</v>
      </c>
      <c r="C103" s="69" t="str">
        <f>Masinstvo_bodovi!B102</f>
        <v>Vukašin Manojlović</v>
      </c>
      <c r="D103" s="70" t="str">
        <f>Masinstvo_bodovi!P102</f>
        <v/>
      </c>
      <c r="E103" s="70" t="str">
        <f>IF(Masinstvo_bodovi!R102="",Masinstvo_bodovi!Q102,Masinstvo_bodovi!R102)</f>
        <v/>
      </c>
      <c r="F103" s="70">
        <f t="shared" si="1"/>
        <v>0</v>
      </c>
      <c r="G103" s="70" t="str">
        <f>Masinstvo_bodovi!Z102</f>
        <v>F</v>
      </c>
      <c r="H103" s="56">
        <f t="shared" si="2"/>
        <v>0</v>
      </c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ht="12.0" customHeight="1">
      <c r="A104" s="68">
        <v>97.0</v>
      </c>
      <c r="B104" s="69" t="str">
        <f>Masinstvo_bodovi!A103</f>
        <v>20/19</v>
      </c>
      <c r="C104" s="69" t="str">
        <f>Masinstvo_bodovi!B103</f>
        <v>Ognjen Dragašević</v>
      </c>
      <c r="D104" s="70" t="str">
        <f>Masinstvo_bodovi!P103</f>
        <v/>
      </c>
      <c r="E104" s="70" t="str">
        <f>IF(Masinstvo_bodovi!R103="",Masinstvo_bodovi!Q103,Masinstvo_bodovi!R103)</f>
        <v/>
      </c>
      <c r="F104" s="70">
        <f t="shared" si="1"/>
        <v>0</v>
      </c>
      <c r="G104" s="70" t="str">
        <f>Masinstvo_bodovi!Z103</f>
        <v>F</v>
      </c>
      <c r="H104" s="56">
        <f t="shared" si="2"/>
        <v>0</v>
      </c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ht="12.0" customHeight="1">
      <c r="A105" s="68">
        <v>98.0</v>
      </c>
      <c r="B105" s="69" t="str">
        <f>Masinstvo_bodovi!A104</f>
        <v>21/19</v>
      </c>
      <c r="C105" s="69" t="str">
        <f>Masinstvo_bodovi!B104</f>
        <v>Vojislav Plamenac</v>
      </c>
      <c r="D105" s="70" t="str">
        <f>Masinstvo_bodovi!P104</f>
        <v/>
      </c>
      <c r="E105" s="70" t="str">
        <f>IF(Masinstvo_bodovi!R104="",Masinstvo_bodovi!Q104,Masinstvo_bodovi!R104)</f>
        <v/>
      </c>
      <c r="F105" s="70">
        <f t="shared" si="1"/>
        <v>0</v>
      </c>
      <c r="G105" s="70" t="str">
        <f>Masinstvo_bodovi!Z104</f>
        <v>F</v>
      </c>
      <c r="H105" s="56">
        <f t="shared" si="2"/>
        <v>0</v>
      </c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ht="12.0" customHeight="1">
      <c r="A106" s="68">
        <v>99.0</v>
      </c>
      <c r="B106" s="69" t="str">
        <f>Masinstvo_bodovi!A105</f>
        <v>23/19</v>
      </c>
      <c r="C106" s="69" t="str">
        <f>Masinstvo_bodovi!B105</f>
        <v>Jelena Anđelić</v>
      </c>
      <c r="D106" s="70">
        <f>Masinstvo_bodovi!P105</f>
        <v>17</v>
      </c>
      <c r="E106" s="70" t="str">
        <f>IF(Masinstvo_bodovi!R105="",Masinstvo_bodovi!Q105,Masinstvo_bodovi!R105)</f>
        <v/>
      </c>
      <c r="F106" s="70">
        <f t="shared" si="1"/>
        <v>17</v>
      </c>
      <c r="G106" s="70" t="str">
        <f>Masinstvo_bodovi!Z105</f>
        <v>F</v>
      </c>
      <c r="H106" s="56">
        <f t="shared" si="2"/>
        <v>1</v>
      </c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ht="12.0" customHeight="1">
      <c r="A107" s="68">
        <v>100.0</v>
      </c>
      <c r="B107" s="69" t="str">
        <f>Masinstvo_bodovi!A106</f>
        <v>26/19</v>
      </c>
      <c r="C107" s="69" t="str">
        <f>Masinstvo_bodovi!B106</f>
        <v>Anes Beriša</v>
      </c>
      <c r="D107" s="70" t="str">
        <f>Masinstvo_bodovi!P106</f>
        <v/>
      </c>
      <c r="E107" s="70" t="str">
        <f>IF(Masinstvo_bodovi!R106="",Masinstvo_bodovi!Q106,Masinstvo_bodovi!R106)</f>
        <v/>
      </c>
      <c r="F107" s="70">
        <f t="shared" si="1"/>
        <v>0</v>
      </c>
      <c r="G107" s="70" t="str">
        <f>Masinstvo_bodovi!Z106</f>
        <v>F</v>
      </c>
      <c r="H107" s="56">
        <f t="shared" si="2"/>
        <v>0</v>
      </c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ht="12.0" customHeight="1">
      <c r="A108" s="68">
        <v>101.0</v>
      </c>
      <c r="B108" s="69" t="str">
        <f>Masinstvo_bodovi!A107</f>
        <v>29/19</v>
      </c>
      <c r="C108" s="69" t="str">
        <f>Masinstvo_bodovi!B107</f>
        <v>Stefan Dronjak</v>
      </c>
      <c r="D108" s="70" t="str">
        <f>Masinstvo_bodovi!P107</f>
        <v/>
      </c>
      <c r="E108" s="70" t="str">
        <f>IF(Masinstvo_bodovi!R107="",Masinstvo_bodovi!Q107,Masinstvo_bodovi!R107)</f>
        <v/>
      </c>
      <c r="F108" s="70">
        <f t="shared" si="1"/>
        <v>0</v>
      </c>
      <c r="G108" s="70" t="str">
        <f>Masinstvo_bodovi!Z107</f>
        <v>F</v>
      </c>
      <c r="H108" s="56">
        <f t="shared" si="2"/>
        <v>0</v>
      </c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ht="12.0" customHeight="1">
      <c r="A109" s="68">
        <v>102.0</v>
      </c>
      <c r="B109" s="69" t="str">
        <f>Masinstvo_bodovi!A108</f>
        <v>30/19</v>
      </c>
      <c r="C109" s="69" t="str">
        <f>Masinstvo_bodovi!B108</f>
        <v>Miodrag Roćenović</v>
      </c>
      <c r="D109" s="70" t="str">
        <f>Masinstvo_bodovi!P108</f>
        <v/>
      </c>
      <c r="E109" s="70" t="str">
        <f>IF(Masinstvo_bodovi!R108="",Masinstvo_bodovi!Q108,Masinstvo_bodovi!R108)</f>
        <v/>
      </c>
      <c r="F109" s="70">
        <f t="shared" si="1"/>
        <v>0</v>
      </c>
      <c r="G109" s="70" t="str">
        <f>Masinstvo_bodovi!Z108</f>
        <v>F</v>
      </c>
      <c r="H109" s="56">
        <f t="shared" si="2"/>
        <v>0</v>
      </c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ht="12.0" customHeight="1">
      <c r="A110" s="68">
        <v>103.0</v>
      </c>
      <c r="B110" s="69" t="str">
        <f>Masinstvo_bodovi!A109</f>
        <v>31/19</v>
      </c>
      <c r="C110" s="69" t="str">
        <f>Masinstvo_bodovi!B109</f>
        <v>Ivan Ćorović</v>
      </c>
      <c r="D110" s="70">
        <f>Masinstvo_bodovi!P109</f>
        <v>31</v>
      </c>
      <c r="E110" s="70">
        <f>IF(Masinstvo_bodovi!R109="",Masinstvo_bodovi!Q109,Masinstvo_bodovi!R109)</f>
        <v>24</v>
      </c>
      <c r="F110" s="70">
        <f t="shared" si="1"/>
        <v>55</v>
      </c>
      <c r="G110" s="70" t="str">
        <f>Masinstvo_bodovi!Z109</f>
        <v>E</v>
      </c>
      <c r="H110" s="56">
        <f t="shared" si="2"/>
        <v>1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ht="12.0" customHeight="1">
      <c r="A111" s="68">
        <v>104.0</v>
      </c>
      <c r="B111" s="69" t="str">
        <f>Masinstvo_bodovi!A110</f>
        <v>32/19</v>
      </c>
      <c r="C111" s="69" t="str">
        <f>Masinstvo_bodovi!B110</f>
        <v>Savo Vukčević</v>
      </c>
      <c r="D111" s="70" t="str">
        <f>Masinstvo_bodovi!P110</f>
        <v/>
      </c>
      <c r="E111" s="70" t="str">
        <f>IF(Masinstvo_bodovi!R110="",Masinstvo_bodovi!Q110,Masinstvo_bodovi!R110)</f>
        <v/>
      </c>
      <c r="F111" s="70">
        <f t="shared" si="1"/>
        <v>0</v>
      </c>
      <c r="G111" s="70" t="str">
        <f>Masinstvo_bodovi!Z110</f>
        <v>F</v>
      </c>
      <c r="H111" s="56">
        <f t="shared" si="2"/>
        <v>0</v>
      </c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ht="12.0" customHeight="1">
      <c r="A112" s="68">
        <v>105.0</v>
      </c>
      <c r="B112" s="69" t="str">
        <f>Masinstvo_bodovi!A111</f>
        <v>34/19</v>
      </c>
      <c r="C112" s="69" t="str">
        <f>Masinstvo_bodovi!B111</f>
        <v>Tamara Sandić</v>
      </c>
      <c r="D112" s="70" t="str">
        <f>Masinstvo_bodovi!P111</f>
        <v/>
      </c>
      <c r="E112" s="70" t="str">
        <f>IF(Masinstvo_bodovi!R111="",Masinstvo_bodovi!Q111,Masinstvo_bodovi!R111)</f>
        <v/>
      </c>
      <c r="F112" s="70">
        <f t="shared" si="1"/>
        <v>0</v>
      </c>
      <c r="G112" s="70" t="str">
        <f>Masinstvo_bodovi!Z111</f>
        <v>F</v>
      </c>
      <c r="H112" s="56">
        <f t="shared" si="2"/>
        <v>0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ht="12.0" customHeight="1">
      <c r="A113" s="68">
        <v>106.0</v>
      </c>
      <c r="B113" s="69" t="str">
        <f>Masinstvo_bodovi!A112</f>
        <v>36/19</v>
      </c>
      <c r="C113" s="69" t="str">
        <f>Masinstvo_bodovi!B112</f>
        <v>Elmir Škrijelj</v>
      </c>
      <c r="D113" s="70">
        <f>Masinstvo_bodovi!P112</f>
        <v>16</v>
      </c>
      <c r="E113" s="70">
        <f>IF(Masinstvo_bodovi!R112="",Masinstvo_bodovi!Q112,Masinstvo_bodovi!R112)</f>
        <v>14</v>
      </c>
      <c r="F113" s="70">
        <f t="shared" si="1"/>
        <v>30</v>
      </c>
      <c r="G113" s="70" t="str">
        <f>Masinstvo_bodovi!Z112</f>
        <v>F</v>
      </c>
      <c r="H113" s="56">
        <f t="shared" si="2"/>
        <v>1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ht="12.0" customHeight="1">
      <c r="A114" s="68">
        <v>107.0</v>
      </c>
      <c r="B114" s="69" t="str">
        <f>Masinstvo_bodovi!A113</f>
        <v>42/19</v>
      </c>
      <c r="C114" s="69" t="str">
        <f>Masinstvo_bodovi!B113</f>
        <v>Miodrag Popović</v>
      </c>
      <c r="D114" s="70" t="str">
        <f>Masinstvo_bodovi!P113</f>
        <v/>
      </c>
      <c r="E114" s="70" t="str">
        <f>IF(Masinstvo_bodovi!R113="",Masinstvo_bodovi!Q113,Masinstvo_bodovi!R113)</f>
        <v/>
      </c>
      <c r="F114" s="70">
        <f t="shared" si="1"/>
        <v>0</v>
      </c>
      <c r="G114" s="70" t="str">
        <f>Masinstvo_bodovi!Z113</f>
        <v>F</v>
      </c>
      <c r="H114" s="56">
        <f t="shared" si="2"/>
        <v>0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ht="12.0" customHeight="1">
      <c r="A115" s="68">
        <v>108.0</v>
      </c>
      <c r="B115" s="69" t="str">
        <f>Masinstvo_bodovi!A114</f>
        <v>44/19</v>
      </c>
      <c r="C115" s="69" t="str">
        <f>Masinstvo_bodovi!B114</f>
        <v>Nemanja Rosić</v>
      </c>
      <c r="D115" s="70">
        <f>Masinstvo_bodovi!P114</f>
        <v>3</v>
      </c>
      <c r="E115" s="70" t="str">
        <f>IF(Masinstvo_bodovi!R114="",Masinstvo_bodovi!Q114,Masinstvo_bodovi!R114)</f>
        <v/>
      </c>
      <c r="F115" s="70">
        <f t="shared" si="1"/>
        <v>3</v>
      </c>
      <c r="G115" s="70" t="str">
        <f>Masinstvo_bodovi!Z114</f>
        <v>F</v>
      </c>
      <c r="H115" s="56">
        <f t="shared" si="2"/>
        <v>1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ht="12.0" customHeight="1">
      <c r="A116" s="68">
        <v>109.0</v>
      </c>
      <c r="B116" s="69" t="str">
        <f>Masinstvo_bodovi!A115</f>
        <v>45/19</v>
      </c>
      <c r="C116" s="69" t="str">
        <f>Masinstvo_bodovi!B115</f>
        <v>Đorđe Asanović</v>
      </c>
      <c r="D116" s="70" t="str">
        <f>Masinstvo_bodovi!P115</f>
        <v/>
      </c>
      <c r="E116" s="70" t="str">
        <f>IF(Masinstvo_bodovi!R115="",Masinstvo_bodovi!Q115,Masinstvo_bodovi!R115)</f>
        <v/>
      </c>
      <c r="F116" s="70">
        <f t="shared" si="1"/>
        <v>0</v>
      </c>
      <c r="G116" s="70" t="str">
        <f>Masinstvo_bodovi!Z115</f>
        <v>F</v>
      </c>
      <c r="H116" s="56">
        <f t="shared" si="2"/>
        <v>0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ht="12.0" customHeight="1">
      <c r="A117" s="68">
        <v>110.0</v>
      </c>
      <c r="B117" s="69" t="str">
        <f>Masinstvo_bodovi!A116</f>
        <v>49/19</v>
      </c>
      <c r="C117" s="69" t="str">
        <f>Masinstvo_bodovi!B116</f>
        <v>Goran Knežević</v>
      </c>
      <c r="D117" s="70" t="str">
        <f>Masinstvo_bodovi!P116</f>
        <v/>
      </c>
      <c r="E117" s="70" t="str">
        <f>IF(Masinstvo_bodovi!R116="",Masinstvo_bodovi!Q116,Masinstvo_bodovi!R116)</f>
        <v/>
      </c>
      <c r="F117" s="70">
        <f t="shared" si="1"/>
        <v>0</v>
      </c>
      <c r="G117" s="70" t="str">
        <f>Masinstvo_bodovi!Z116</f>
        <v>F</v>
      </c>
      <c r="H117" s="56">
        <f t="shared" si="2"/>
        <v>0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ht="12.0" customHeight="1">
      <c r="A118" s="68">
        <v>111.0</v>
      </c>
      <c r="B118" s="69" t="str">
        <f>Masinstvo_bodovi!A117</f>
        <v>53/19</v>
      </c>
      <c r="C118" s="69" t="str">
        <f>Masinstvo_bodovi!B117</f>
        <v>Milica Vukašinović</v>
      </c>
      <c r="D118" s="70" t="str">
        <f>Masinstvo_bodovi!P117</f>
        <v/>
      </c>
      <c r="E118" s="70" t="str">
        <f>IF(Masinstvo_bodovi!R117="",Masinstvo_bodovi!Q117,Masinstvo_bodovi!R117)</f>
        <v/>
      </c>
      <c r="F118" s="70">
        <f t="shared" si="1"/>
        <v>0</v>
      </c>
      <c r="G118" s="70" t="str">
        <f>Masinstvo_bodovi!Z117</f>
        <v>F</v>
      </c>
      <c r="H118" s="56">
        <f t="shared" si="2"/>
        <v>0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ht="12.0" customHeight="1">
      <c r="A119" s="68">
        <v>112.0</v>
      </c>
      <c r="B119" s="69" t="str">
        <f>Masinstvo_bodovi!A118</f>
        <v>54/19</v>
      </c>
      <c r="C119" s="69" t="str">
        <f>Masinstvo_bodovi!B118</f>
        <v>Bogdan Prelević</v>
      </c>
      <c r="D119" s="70" t="str">
        <f>Masinstvo_bodovi!P118</f>
        <v/>
      </c>
      <c r="E119" s="70" t="str">
        <f>IF(Masinstvo_bodovi!R118="",Masinstvo_bodovi!Q118,Masinstvo_bodovi!R118)</f>
        <v/>
      </c>
      <c r="F119" s="70">
        <f t="shared" si="1"/>
        <v>0</v>
      </c>
      <c r="G119" s="70" t="str">
        <f>Masinstvo_bodovi!Z118</f>
        <v>F</v>
      </c>
      <c r="H119" s="56">
        <f t="shared" si="2"/>
        <v>0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ht="12.0" customHeight="1">
      <c r="A120" s="68">
        <v>113.0</v>
      </c>
      <c r="B120" s="69" t="str">
        <f>Masinstvo_bodovi!A119</f>
        <v>57/19</v>
      </c>
      <c r="C120" s="69" t="str">
        <f>Masinstvo_bodovi!B119</f>
        <v>Almir Honsić</v>
      </c>
      <c r="D120" s="70" t="str">
        <f>Masinstvo_bodovi!P119</f>
        <v/>
      </c>
      <c r="E120" s="70" t="str">
        <f>IF(Masinstvo_bodovi!R119="",Masinstvo_bodovi!Q119,Masinstvo_bodovi!R119)</f>
        <v/>
      </c>
      <c r="F120" s="70">
        <f t="shared" si="1"/>
        <v>0</v>
      </c>
      <c r="G120" s="70" t="str">
        <f>Masinstvo_bodovi!Z119</f>
        <v>F</v>
      </c>
      <c r="H120" s="56">
        <f t="shared" si="2"/>
        <v>0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ht="12.0" customHeight="1">
      <c r="A121" s="68">
        <v>114.0</v>
      </c>
      <c r="B121" s="69" t="str">
        <f>Masinstvo_bodovi!A120</f>
        <v>70/19</v>
      </c>
      <c r="C121" s="69" t="str">
        <f>Masinstvo_bodovi!B120</f>
        <v>Miljan Jošović</v>
      </c>
      <c r="D121" s="70">
        <f>Masinstvo_bodovi!P120</f>
        <v>6</v>
      </c>
      <c r="E121" s="70" t="str">
        <f>IF(Masinstvo_bodovi!R120="",Masinstvo_bodovi!Q120,Masinstvo_bodovi!R120)</f>
        <v/>
      </c>
      <c r="F121" s="70">
        <f t="shared" si="1"/>
        <v>6</v>
      </c>
      <c r="G121" s="70" t="str">
        <f>Masinstvo_bodovi!Z120</f>
        <v>F</v>
      </c>
      <c r="H121" s="56">
        <f t="shared" si="2"/>
        <v>1</v>
      </c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ht="12.0" customHeight="1">
      <c r="A122" s="68">
        <v>115.0</v>
      </c>
      <c r="B122" s="69" t="str">
        <f>Masinstvo_bodovi!A121</f>
        <v>79/19</v>
      </c>
      <c r="C122" s="69" t="str">
        <f>Masinstvo_bodovi!B121</f>
        <v>Barbara Milojević</v>
      </c>
      <c r="D122" s="70">
        <f>Masinstvo_bodovi!P121</f>
        <v>14</v>
      </c>
      <c r="E122" s="70" t="str">
        <f>IF(Masinstvo_bodovi!R121="",Masinstvo_bodovi!Q121,Masinstvo_bodovi!R121)</f>
        <v/>
      </c>
      <c r="F122" s="70">
        <f t="shared" si="1"/>
        <v>14</v>
      </c>
      <c r="G122" s="70" t="str">
        <f>Masinstvo_bodovi!Z121</f>
        <v>F</v>
      </c>
      <c r="H122" s="56">
        <f t="shared" si="2"/>
        <v>1</v>
      </c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ht="12.0" customHeight="1">
      <c r="A123" s="68">
        <v>116.0</v>
      </c>
      <c r="B123" s="69" t="str">
        <f>Masinstvo_bodovi!A122</f>
        <v>80/19</v>
      </c>
      <c r="C123" s="69" t="str">
        <f>Masinstvo_bodovi!B122</f>
        <v>Aleksa Gredić</v>
      </c>
      <c r="D123" s="70" t="str">
        <f>Masinstvo_bodovi!P122</f>
        <v/>
      </c>
      <c r="E123" s="70" t="str">
        <f>IF(Masinstvo_bodovi!R122="",Masinstvo_bodovi!Q122,Masinstvo_bodovi!R122)</f>
        <v/>
      </c>
      <c r="F123" s="70">
        <f t="shared" si="1"/>
        <v>0</v>
      </c>
      <c r="G123" s="70" t="str">
        <f>Masinstvo_bodovi!Z122</f>
        <v>F</v>
      </c>
      <c r="H123" s="56">
        <f t="shared" si="2"/>
        <v>0</v>
      </c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ht="12.0" customHeight="1">
      <c r="A124" s="68">
        <v>117.0</v>
      </c>
      <c r="B124" s="69" t="str">
        <f>Masinstvo_bodovi!A123</f>
        <v>82/19</v>
      </c>
      <c r="C124" s="69" t="str">
        <f>Masinstvo_bodovi!B123</f>
        <v>Bratislav Đuričić</v>
      </c>
      <c r="D124" s="70" t="str">
        <f>Masinstvo_bodovi!P123</f>
        <v/>
      </c>
      <c r="E124" s="70" t="str">
        <f>IF(Masinstvo_bodovi!R123="",Masinstvo_bodovi!Q123,Masinstvo_bodovi!R123)</f>
        <v/>
      </c>
      <c r="F124" s="70">
        <f t="shared" si="1"/>
        <v>0</v>
      </c>
      <c r="G124" s="70" t="str">
        <f>Masinstvo_bodovi!Z123</f>
        <v>F</v>
      </c>
      <c r="H124" s="56">
        <f t="shared" si="2"/>
        <v>0</v>
      </c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ht="12.0" customHeight="1">
      <c r="A125" s="68">
        <v>118.0</v>
      </c>
      <c r="B125" s="69" t="str">
        <f>Masinstvo_bodovi!A124</f>
        <v>83/19</v>
      </c>
      <c r="C125" s="69" t="str">
        <f>Masinstvo_bodovi!B124</f>
        <v>Ana Vušović</v>
      </c>
      <c r="D125" s="70">
        <f>Masinstvo_bodovi!P124</f>
        <v>18</v>
      </c>
      <c r="E125" s="70" t="str">
        <f>IF(Masinstvo_bodovi!R124="",Masinstvo_bodovi!Q124,Masinstvo_bodovi!R124)</f>
        <v/>
      </c>
      <c r="F125" s="70">
        <f t="shared" si="1"/>
        <v>18</v>
      </c>
      <c r="G125" s="70" t="str">
        <f>Masinstvo_bodovi!Z124</f>
        <v>F</v>
      </c>
      <c r="H125" s="56">
        <f t="shared" si="2"/>
        <v>1</v>
      </c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ht="12.0" customHeight="1">
      <c r="A126" s="68">
        <v>119.0</v>
      </c>
      <c r="B126" s="69" t="str">
        <f>Masinstvo_bodovi!A125</f>
        <v>3/18</v>
      </c>
      <c r="C126" s="69" t="str">
        <f>Masinstvo_bodovi!B125</f>
        <v>Sanja Džogaz</v>
      </c>
      <c r="D126" s="70" t="str">
        <f>Masinstvo_bodovi!P125</f>
        <v/>
      </c>
      <c r="E126" s="70" t="str">
        <f>IF(Masinstvo_bodovi!R125="",Masinstvo_bodovi!Q125,Masinstvo_bodovi!R125)</f>
        <v/>
      </c>
      <c r="F126" s="70">
        <f t="shared" si="1"/>
        <v>0</v>
      </c>
      <c r="G126" s="70" t="str">
        <f>Masinstvo_bodovi!Z125</f>
        <v>F</v>
      </c>
      <c r="H126" s="56">
        <f t="shared" si="2"/>
        <v>0</v>
      </c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ht="12.0" customHeight="1">
      <c r="A127" s="68">
        <v>120.0</v>
      </c>
      <c r="B127" s="69" t="str">
        <f>Masinstvo_bodovi!A126</f>
        <v>23/18</v>
      </c>
      <c r="C127" s="69" t="str">
        <f>Masinstvo_bodovi!B126</f>
        <v>Ratko Šljukić</v>
      </c>
      <c r="D127" s="70">
        <f>Masinstvo_bodovi!P126</f>
        <v>17</v>
      </c>
      <c r="E127" s="70" t="str">
        <f>IF(Masinstvo_bodovi!R126="",Masinstvo_bodovi!Q126,Masinstvo_bodovi!R126)</f>
        <v/>
      </c>
      <c r="F127" s="70">
        <f t="shared" si="1"/>
        <v>17</v>
      </c>
      <c r="G127" s="70" t="str">
        <f>Masinstvo_bodovi!Z126</f>
        <v>F</v>
      </c>
      <c r="H127" s="56">
        <f t="shared" si="2"/>
        <v>1</v>
      </c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ht="12.0" customHeight="1">
      <c r="A128" s="68">
        <v>121.0</v>
      </c>
      <c r="B128" s="69" t="str">
        <f>Masinstvo_bodovi!A127</f>
        <v>32/18</v>
      </c>
      <c r="C128" s="69" t="str">
        <f>Masinstvo_bodovi!B127</f>
        <v>Danilo Čalić</v>
      </c>
      <c r="D128" s="70" t="str">
        <f>Masinstvo_bodovi!P127</f>
        <v/>
      </c>
      <c r="E128" s="70" t="str">
        <f>IF(Masinstvo_bodovi!R127="",Masinstvo_bodovi!Q127,Masinstvo_bodovi!R127)</f>
        <v/>
      </c>
      <c r="F128" s="70">
        <f t="shared" si="1"/>
        <v>0</v>
      </c>
      <c r="G128" s="70" t="str">
        <f>Masinstvo_bodovi!Z127</f>
        <v>F</v>
      </c>
      <c r="H128" s="56">
        <f t="shared" si="2"/>
        <v>0</v>
      </c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ht="12.0" customHeight="1">
      <c r="A129" s="68">
        <v>122.0</v>
      </c>
      <c r="B129" s="69" t="str">
        <f>Masinstvo_bodovi!A128</f>
        <v>35/18</v>
      </c>
      <c r="C129" s="69" t="str">
        <f>Masinstvo_bodovi!B128</f>
        <v>Tamara Mandić</v>
      </c>
      <c r="D129" s="70">
        <f>Masinstvo_bodovi!P128</f>
        <v>18.5</v>
      </c>
      <c r="E129" s="70">
        <f>IF(Masinstvo_bodovi!R128="",Masinstvo_bodovi!Q128,Masinstvo_bodovi!R128)</f>
        <v>19</v>
      </c>
      <c r="F129" s="70">
        <f t="shared" si="1"/>
        <v>37.5</v>
      </c>
      <c r="G129" s="70" t="str">
        <f>Masinstvo_bodovi!Z128</f>
        <v>F</v>
      </c>
      <c r="H129" s="56">
        <f t="shared" si="2"/>
        <v>1</v>
      </c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ht="12.0" customHeight="1">
      <c r="A130" s="68">
        <v>123.0</v>
      </c>
      <c r="B130" s="69" t="str">
        <f>Masinstvo_bodovi!A129</f>
        <v>45/18</v>
      </c>
      <c r="C130" s="69" t="str">
        <f>Masinstvo_bodovi!B129</f>
        <v>Svetlana Đurđevac</v>
      </c>
      <c r="D130" s="70" t="str">
        <f>Masinstvo_bodovi!P129</f>
        <v/>
      </c>
      <c r="E130" s="70" t="str">
        <f>IF(Masinstvo_bodovi!R129="",Masinstvo_bodovi!Q129,Masinstvo_bodovi!R129)</f>
        <v/>
      </c>
      <c r="F130" s="70">
        <f t="shared" si="1"/>
        <v>0</v>
      </c>
      <c r="G130" s="70" t="str">
        <f>Masinstvo_bodovi!Z129</f>
        <v>F</v>
      </c>
      <c r="H130" s="56">
        <f t="shared" si="2"/>
        <v>0</v>
      </c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ht="12.0" customHeight="1">
      <c r="A131" s="68">
        <v>124.0</v>
      </c>
      <c r="B131" s="69" t="str">
        <f>Masinstvo_bodovi!A130</f>
        <v>49/18</v>
      </c>
      <c r="C131" s="69" t="str">
        <f>Masinstvo_bodovi!B130</f>
        <v>Milorad Mušikić</v>
      </c>
      <c r="D131" s="70">
        <f>Masinstvo_bodovi!P130</f>
        <v>24</v>
      </c>
      <c r="E131" s="70">
        <f>IF(Masinstvo_bodovi!R130="",Masinstvo_bodovi!Q130,Masinstvo_bodovi!R130)</f>
        <v>6</v>
      </c>
      <c r="F131" s="70">
        <f t="shared" si="1"/>
        <v>30</v>
      </c>
      <c r="G131" s="70" t="str">
        <f>Masinstvo_bodovi!Z130</f>
        <v>F</v>
      </c>
      <c r="H131" s="56">
        <f t="shared" si="2"/>
        <v>1</v>
      </c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ht="12.0" customHeight="1">
      <c r="A132" s="68">
        <v>125.0</v>
      </c>
      <c r="B132" s="69" t="str">
        <f>Masinstvo_bodovi!A131</f>
        <v>2/17</v>
      </c>
      <c r="C132" s="69" t="str">
        <f>Masinstvo_bodovi!B131</f>
        <v>Ivan Vukojičić</v>
      </c>
      <c r="D132" s="70">
        <f>Masinstvo_bodovi!P131</f>
        <v>17</v>
      </c>
      <c r="E132" s="70">
        <f>IF(Masinstvo_bodovi!R131="",Masinstvo_bodovi!Q131,Masinstvo_bodovi!R131)</f>
        <v>23</v>
      </c>
      <c r="F132" s="70">
        <f t="shared" si="1"/>
        <v>40</v>
      </c>
      <c r="G132" s="70" t="str">
        <f>Masinstvo_bodovi!Z131</f>
        <v>F</v>
      </c>
      <c r="H132" s="56">
        <f t="shared" si="2"/>
        <v>1</v>
      </c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ht="12.0" customHeight="1">
      <c r="A133" s="68">
        <v>126.0</v>
      </c>
      <c r="B133" s="69" t="str">
        <f>Masinstvo_bodovi!A132</f>
        <v>3/17</v>
      </c>
      <c r="C133" s="69" t="str">
        <f>Masinstvo_bodovi!B132</f>
        <v>Milovan Vukmirović</v>
      </c>
      <c r="D133" s="70">
        <f>Masinstvo_bodovi!P132</f>
        <v>9</v>
      </c>
      <c r="E133" s="70" t="str">
        <f>IF(Masinstvo_bodovi!R132="",Masinstvo_bodovi!Q132,Masinstvo_bodovi!R132)</f>
        <v/>
      </c>
      <c r="F133" s="70">
        <f t="shared" si="1"/>
        <v>9</v>
      </c>
      <c r="G133" s="70" t="str">
        <f>Masinstvo_bodovi!Z132</f>
        <v>F</v>
      </c>
      <c r="H133" s="56">
        <f t="shared" si="2"/>
        <v>1</v>
      </c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ht="12.0" customHeight="1">
      <c r="A134" s="68">
        <v>127.0</v>
      </c>
      <c r="B134" s="69" t="str">
        <f>Masinstvo_bodovi!A133</f>
        <v>8/17</v>
      </c>
      <c r="C134" s="69" t="str">
        <f>Masinstvo_bodovi!B133</f>
        <v>Bojan Čabarkapa</v>
      </c>
      <c r="D134" s="70" t="str">
        <f>Masinstvo_bodovi!P133</f>
        <v/>
      </c>
      <c r="E134" s="70" t="str">
        <f>IF(Masinstvo_bodovi!R133="",Masinstvo_bodovi!Q133,Masinstvo_bodovi!R133)</f>
        <v/>
      </c>
      <c r="F134" s="70">
        <f t="shared" si="1"/>
        <v>0</v>
      </c>
      <c r="G134" s="70" t="str">
        <f>Masinstvo_bodovi!Z133</f>
        <v>F</v>
      </c>
      <c r="H134" s="56">
        <f t="shared" si="2"/>
        <v>0</v>
      </c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ht="12.0" customHeight="1">
      <c r="A135" s="68">
        <v>128.0</v>
      </c>
      <c r="B135" s="69" t="str">
        <f>Masinstvo_bodovi!A134</f>
        <v>10/17</v>
      </c>
      <c r="C135" s="69" t="str">
        <f>Masinstvo_bodovi!B134</f>
        <v>Miloš Koprivica</v>
      </c>
      <c r="D135" s="70" t="str">
        <f>Masinstvo_bodovi!P134</f>
        <v/>
      </c>
      <c r="E135" s="70" t="str">
        <f>IF(Masinstvo_bodovi!R134="",Masinstvo_bodovi!Q134,Masinstvo_bodovi!R134)</f>
        <v/>
      </c>
      <c r="F135" s="70">
        <f t="shared" si="1"/>
        <v>0</v>
      </c>
      <c r="G135" s="70" t="str">
        <f>Masinstvo_bodovi!Z134</f>
        <v>F</v>
      </c>
      <c r="H135" s="56">
        <f t="shared" si="2"/>
        <v>0</v>
      </c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ht="12.0" customHeight="1">
      <c r="A136" s="68">
        <v>129.0</v>
      </c>
      <c r="B136" s="69" t="str">
        <f>Masinstvo_bodovi!A135</f>
        <v>12/17</v>
      </c>
      <c r="C136" s="69" t="str">
        <f>Masinstvo_bodovi!B135</f>
        <v>Vuk Kovinić</v>
      </c>
      <c r="D136" s="70">
        <f>Masinstvo_bodovi!P135</f>
        <v>17</v>
      </c>
      <c r="E136" s="70">
        <f>IF(Masinstvo_bodovi!R135="",Masinstvo_bodovi!Q135,Masinstvo_bodovi!R135)</f>
        <v>16</v>
      </c>
      <c r="F136" s="70">
        <f t="shared" si="1"/>
        <v>33</v>
      </c>
      <c r="G136" s="70" t="str">
        <f>Masinstvo_bodovi!Z135</f>
        <v>F</v>
      </c>
      <c r="H136" s="56">
        <f t="shared" si="2"/>
        <v>1</v>
      </c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ht="12.0" customHeight="1">
      <c r="A137" s="68">
        <v>130.0</v>
      </c>
      <c r="B137" s="69" t="str">
        <f>Masinstvo_bodovi!A136</f>
        <v>15/17</v>
      </c>
      <c r="C137" s="69" t="str">
        <f>Masinstvo_bodovi!B136</f>
        <v>Ivan Šupić</v>
      </c>
      <c r="D137" s="70" t="str">
        <f>Masinstvo_bodovi!P136</f>
        <v/>
      </c>
      <c r="E137" s="70" t="str">
        <f>IF(Masinstvo_bodovi!R136="",Masinstvo_bodovi!Q136,Masinstvo_bodovi!R136)</f>
        <v/>
      </c>
      <c r="F137" s="70">
        <f t="shared" si="1"/>
        <v>0</v>
      </c>
      <c r="G137" s="70" t="str">
        <f>Masinstvo_bodovi!Z136</f>
        <v>F</v>
      </c>
      <c r="H137" s="56">
        <f t="shared" si="2"/>
        <v>0</v>
      </c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ht="12.0" customHeight="1">
      <c r="A138" s="68">
        <v>131.0</v>
      </c>
      <c r="B138" s="69" t="str">
        <f>Masinstvo_bodovi!A137</f>
        <v>17/17</v>
      </c>
      <c r="C138" s="69" t="str">
        <f>Masinstvo_bodovi!B137</f>
        <v>Nevena Šundić</v>
      </c>
      <c r="D138" s="70">
        <f>Masinstvo_bodovi!P137</f>
        <v>23</v>
      </c>
      <c r="E138" s="70">
        <f>IF(Masinstvo_bodovi!R137="",Masinstvo_bodovi!Q137,Masinstvo_bodovi!R137)</f>
        <v>28</v>
      </c>
      <c r="F138" s="70">
        <f t="shared" si="1"/>
        <v>51</v>
      </c>
      <c r="G138" s="70" t="str">
        <f>Masinstvo_bodovi!Z137</f>
        <v>E</v>
      </c>
      <c r="H138" s="56">
        <f t="shared" si="2"/>
        <v>1</v>
      </c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ht="12.0" customHeight="1">
      <c r="A139" s="68">
        <v>132.0</v>
      </c>
      <c r="B139" s="69" t="str">
        <f>Masinstvo_bodovi!A138</f>
        <v>22/17</v>
      </c>
      <c r="C139" s="69" t="str">
        <f>Masinstvo_bodovi!B138</f>
        <v>Danilo Čelebić</v>
      </c>
      <c r="D139" s="70" t="str">
        <f>Masinstvo_bodovi!P138</f>
        <v/>
      </c>
      <c r="E139" s="70" t="str">
        <f>IF(Masinstvo_bodovi!R138="",Masinstvo_bodovi!Q138,Masinstvo_bodovi!R138)</f>
        <v/>
      </c>
      <c r="F139" s="70">
        <f t="shared" si="1"/>
        <v>0</v>
      </c>
      <c r="G139" s="70" t="str">
        <f>Masinstvo_bodovi!Z138</f>
        <v>F</v>
      </c>
      <c r="H139" s="56">
        <f t="shared" si="2"/>
        <v>0</v>
      </c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ht="12.0" customHeight="1">
      <c r="A140" s="68">
        <v>133.0</v>
      </c>
      <c r="B140" s="69" t="str">
        <f>Masinstvo_bodovi!A139</f>
        <v>30/17</v>
      </c>
      <c r="C140" s="69" t="str">
        <f>Masinstvo_bodovi!B139</f>
        <v>Aleksa Vuković</v>
      </c>
      <c r="D140" s="70" t="str">
        <f>Masinstvo_bodovi!P139</f>
        <v/>
      </c>
      <c r="E140" s="70" t="str">
        <f>IF(Masinstvo_bodovi!R139="",Masinstvo_bodovi!Q139,Masinstvo_bodovi!R139)</f>
        <v/>
      </c>
      <c r="F140" s="70">
        <f t="shared" si="1"/>
        <v>0</v>
      </c>
      <c r="G140" s="70" t="str">
        <f>Masinstvo_bodovi!Z139</f>
        <v>F</v>
      </c>
      <c r="H140" s="56">
        <f t="shared" si="2"/>
        <v>0</v>
      </c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ht="12.0" customHeight="1">
      <c r="A141" s="68">
        <v>134.0</v>
      </c>
      <c r="B141" s="69" t="str">
        <f>Masinstvo_bodovi!A140</f>
        <v>32/17</v>
      </c>
      <c r="C141" s="69" t="str">
        <f>Masinstvo_bodovi!B140</f>
        <v>Milan Gazdić</v>
      </c>
      <c r="D141" s="70">
        <f>Masinstvo_bodovi!P140</f>
        <v>17</v>
      </c>
      <c r="E141" s="70">
        <f>IF(Masinstvo_bodovi!R140="",Masinstvo_bodovi!Q140,Masinstvo_bodovi!R140)</f>
        <v>30</v>
      </c>
      <c r="F141" s="70">
        <f t="shared" si="1"/>
        <v>47</v>
      </c>
      <c r="G141" s="70" t="str">
        <f>Masinstvo_bodovi!Z140</f>
        <v>F</v>
      </c>
      <c r="H141" s="56">
        <f t="shared" si="2"/>
        <v>1</v>
      </c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ht="12.0" customHeight="1">
      <c r="A142" s="68">
        <v>135.0</v>
      </c>
      <c r="B142" s="69" t="str">
        <f>Masinstvo_bodovi!A141</f>
        <v>39/17</v>
      </c>
      <c r="C142" s="69" t="str">
        <f>Masinstvo_bodovi!B141</f>
        <v>Aleksandar Prelević</v>
      </c>
      <c r="D142" s="70" t="str">
        <f>Masinstvo_bodovi!P141</f>
        <v/>
      </c>
      <c r="E142" s="70" t="str">
        <f>IF(Masinstvo_bodovi!R141="",Masinstvo_bodovi!Q141,Masinstvo_bodovi!R141)</f>
        <v/>
      </c>
      <c r="F142" s="70">
        <f t="shared" si="1"/>
        <v>0</v>
      </c>
      <c r="G142" s="70" t="str">
        <f>Masinstvo_bodovi!Z141</f>
        <v>F</v>
      </c>
      <c r="H142" s="56">
        <f t="shared" si="2"/>
        <v>0</v>
      </c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ht="12.0" customHeight="1">
      <c r="A143" s="68">
        <v>136.0</v>
      </c>
      <c r="B143" s="69" t="str">
        <f>Masinstvo_bodovi!A142</f>
        <v>42/17</v>
      </c>
      <c r="C143" s="69" t="str">
        <f>Masinstvo_bodovi!B142</f>
        <v>Branimir Čukić</v>
      </c>
      <c r="D143" s="70" t="str">
        <f>Masinstvo_bodovi!P142</f>
        <v/>
      </c>
      <c r="E143" s="70" t="str">
        <f>IF(Masinstvo_bodovi!R142="",Masinstvo_bodovi!Q142,Masinstvo_bodovi!R142)</f>
        <v/>
      </c>
      <c r="F143" s="70">
        <f t="shared" si="1"/>
        <v>0</v>
      </c>
      <c r="G143" s="70" t="str">
        <f>Masinstvo_bodovi!Z142</f>
        <v>F</v>
      </c>
      <c r="H143" s="56">
        <f t="shared" si="2"/>
        <v>0</v>
      </c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ht="12.0" customHeight="1">
      <c r="A144" s="68">
        <v>137.0</v>
      </c>
      <c r="B144" s="69" t="str">
        <f>Masinstvo_bodovi!A143</f>
        <v>43/17</v>
      </c>
      <c r="C144" s="69" t="str">
        <f>Masinstvo_bodovi!B143</f>
        <v>Ranko Potpara</v>
      </c>
      <c r="D144" s="70" t="str">
        <f>Masinstvo_bodovi!P143</f>
        <v/>
      </c>
      <c r="E144" s="70" t="str">
        <f>IF(Masinstvo_bodovi!R143="",Masinstvo_bodovi!Q143,Masinstvo_bodovi!R143)</f>
        <v/>
      </c>
      <c r="F144" s="70">
        <f t="shared" si="1"/>
        <v>0</v>
      </c>
      <c r="G144" s="70" t="str">
        <f>Masinstvo_bodovi!Z143</f>
        <v>F</v>
      </c>
      <c r="H144" s="56">
        <f t="shared" si="2"/>
        <v>0</v>
      </c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ht="12.0" customHeight="1">
      <c r="A145" s="68">
        <v>138.0</v>
      </c>
      <c r="B145" s="69" t="str">
        <f>Masinstvo_bodovi!A144</f>
        <v>46/17</v>
      </c>
      <c r="C145" s="69" t="str">
        <f>Masinstvo_bodovi!B144</f>
        <v>Đuro Zogović</v>
      </c>
      <c r="D145" s="70" t="str">
        <f>Masinstvo_bodovi!P144</f>
        <v/>
      </c>
      <c r="E145" s="70" t="str">
        <f>IF(Masinstvo_bodovi!R144="",Masinstvo_bodovi!Q144,Masinstvo_bodovi!R144)</f>
        <v/>
      </c>
      <c r="F145" s="70">
        <f t="shared" si="1"/>
        <v>0</v>
      </c>
      <c r="G145" s="70" t="str">
        <f>Masinstvo_bodovi!Z144</f>
        <v>F</v>
      </c>
      <c r="H145" s="56">
        <f t="shared" si="2"/>
        <v>0</v>
      </c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ht="12.0" customHeight="1">
      <c r="A146" s="68">
        <v>139.0</v>
      </c>
      <c r="B146" s="69" t="str">
        <f>Masinstvo_bodovi!A145</f>
        <v>63/17</v>
      </c>
      <c r="C146" s="69" t="str">
        <f>Masinstvo_bodovi!B145</f>
        <v>Vuk Bošković</v>
      </c>
      <c r="D146" s="70" t="str">
        <f>Masinstvo_bodovi!P145</f>
        <v/>
      </c>
      <c r="E146" s="70" t="str">
        <f>IF(Masinstvo_bodovi!R145="",Masinstvo_bodovi!Q145,Masinstvo_bodovi!R145)</f>
        <v/>
      </c>
      <c r="F146" s="70">
        <f t="shared" si="1"/>
        <v>0</v>
      </c>
      <c r="G146" s="70" t="str">
        <f>Masinstvo_bodovi!Z145</f>
        <v>F</v>
      </c>
      <c r="H146" s="56">
        <f t="shared" si="2"/>
        <v>0</v>
      </c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ht="12.0" customHeight="1">
      <c r="A147" s="68">
        <v>140.0</v>
      </c>
      <c r="B147" s="69" t="str">
        <f>Masinstvo_bodovi!A146</f>
        <v>86/17</v>
      </c>
      <c r="C147" s="69" t="str">
        <f>Masinstvo_bodovi!B146</f>
        <v>Ranko Živković</v>
      </c>
      <c r="D147" s="70" t="str">
        <f>Masinstvo_bodovi!P146</f>
        <v/>
      </c>
      <c r="E147" s="70" t="str">
        <f>IF(Masinstvo_bodovi!R146="",Masinstvo_bodovi!Q146,Masinstvo_bodovi!R146)</f>
        <v/>
      </c>
      <c r="F147" s="70">
        <f t="shared" si="1"/>
        <v>0</v>
      </c>
      <c r="G147" s="70" t="str">
        <f>Masinstvo_bodovi!Z146</f>
        <v>F</v>
      </c>
      <c r="H147" s="56">
        <f t="shared" si="2"/>
        <v>0</v>
      </c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ht="12.0" customHeight="1">
      <c r="A148" s="68">
        <v>141.0</v>
      </c>
      <c r="B148" s="69" t="str">
        <f>Masinstvo_bodovi!A147</f>
        <v>9/16</v>
      </c>
      <c r="C148" s="69" t="str">
        <f>Masinstvo_bodovi!B147</f>
        <v>Danica Malidžan</v>
      </c>
      <c r="D148" s="70" t="str">
        <f>Masinstvo_bodovi!P147</f>
        <v/>
      </c>
      <c r="E148" s="70" t="str">
        <f>IF(Masinstvo_bodovi!R147="",Masinstvo_bodovi!Q147,Masinstvo_bodovi!R147)</f>
        <v/>
      </c>
      <c r="F148" s="70">
        <f t="shared" si="1"/>
        <v>0</v>
      </c>
      <c r="G148" s="70" t="str">
        <f>Masinstvo_bodovi!Z147</f>
        <v>F</v>
      </c>
      <c r="H148" s="56">
        <f t="shared" si="2"/>
        <v>0</v>
      </c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ht="12.0" customHeight="1">
      <c r="A149" s="68">
        <v>142.0</v>
      </c>
      <c r="B149" s="69" t="str">
        <f>Masinstvo_bodovi!A148</f>
        <v>33/16</v>
      </c>
      <c r="C149" s="69" t="str">
        <f>Masinstvo_bodovi!B148</f>
        <v>Borka Čović</v>
      </c>
      <c r="D149" s="70">
        <f>Masinstvo_bodovi!P148</f>
        <v>18</v>
      </c>
      <c r="E149" s="70">
        <f>IF(Masinstvo_bodovi!R148="",Masinstvo_bodovi!Q148,Masinstvo_bodovi!R148)</f>
        <v>12</v>
      </c>
      <c r="F149" s="70">
        <f t="shared" si="1"/>
        <v>30</v>
      </c>
      <c r="G149" s="70" t="str">
        <f>Masinstvo_bodovi!Z148</f>
        <v>F</v>
      </c>
      <c r="H149" s="56">
        <f t="shared" si="2"/>
        <v>1</v>
      </c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ht="12.0" customHeight="1">
      <c r="A150" s="68">
        <v>143.0</v>
      </c>
      <c r="B150" s="69" t="str">
        <f>Masinstvo_bodovi!A149</f>
        <v>3/15</v>
      </c>
      <c r="C150" s="69" t="str">
        <f>Masinstvo_bodovi!B149</f>
        <v>Gorica Kapetanović</v>
      </c>
      <c r="D150" s="70">
        <f>Masinstvo_bodovi!P149</f>
        <v>0</v>
      </c>
      <c r="E150" s="70">
        <f>IF(Masinstvo_bodovi!R149="",Masinstvo_bodovi!Q149,Masinstvo_bodovi!R149)</f>
        <v>0</v>
      </c>
      <c r="F150" s="70">
        <f t="shared" si="1"/>
        <v>0</v>
      </c>
      <c r="G150" s="70" t="str">
        <f>Masinstvo_bodovi!Z149</f>
        <v>F</v>
      </c>
      <c r="H150" s="56">
        <f t="shared" si="2"/>
        <v>1</v>
      </c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ht="12.0" customHeight="1">
      <c r="A151" s="68">
        <v>144.0</v>
      </c>
      <c r="B151" s="69" t="str">
        <f>Masinstvo_bodovi!A150</f>
        <v>54/15</v>
      </c>
      <c r="C151" s="69" t="str">
        <f>Masinstvo_bodovi!B150</f>
        <v>Mišo Bakrač</v>
      </c>
      <c r="D151" s="70" t="str">
        <f>Masinstvo_bodovi!P150</f>
        <v/>
      </c>
      <c r="E151" s="70" t="str">
        <f>IF(Masinstvo_bodovi!R150="",Masinstvo_bodovi!Q150,Masinstvo_bodovi!R150)</f>
        <v/>
      </c>
      <c r="F151" s="70">
        <f t="shared" si="1"/>
        <v>0</v>
      </c>
      <c r="G151" s="70" t="str">
        <f>Masinstvo_bodovi!Z150</f>
        <v>F</v>
      </c>
      <c r="H151" s="56">
        <f t="shared" si="2"/>
        <v>0</v>
      </c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ht="12.0" customHeight="1">
      <c r="A152" s="68">
        <v>145.0</v>
      </c>
      <c r="B152" s="69" t="str">
        <f>Masinstvo_bodovi!A151</f>
        <v>6/14</v>
      </c>
      <c r="C152" s="69" t="str">
        <f>Masinstvo_bodovi!B151</f>
        <v>Milica Marković</v>
      </c>
      <c r="D152" s="70" t="str">
        <f>Masinstvo_bodovi!P151</f>
        <v/>
      </c>
      <c r="E152" s="70" t="str">
        <f>IF(Masinstvo_bodovi!R151="",Masinstvo_bodovi!Q151,Masinstvo_bodovi!R151)</f>
        <v/>
      </c>
      <c r="F152" s="70">
        <f t="shared" si="1"/>
        <v>0</v>
      </c>
      <c r="G152" s="70" t="str">
        <f>Masinstvo_bodovi!Z151</f>
        <v>F</v>
      </c>
      <c r="H152" s="56">
        <f t="shared" si="2"/>
        <v>0</v>
      </c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ht="12.0" customHeight="1">
      <c r="A153" s="68">
        <v>146.0</v>
      </c>
      <c r="B153" s="69" t="str">
        <f>Masinstvo_bodovi!A152</f>
        <v>8/14</v>
      </c>
      <c r="C153" s="69" t="str">
        <f>Masinstvo_bodovi!B152</f>
        <v>Aleksandar Knjeginjić</v>
      </c>
      <c r="D153" s="70" t="str">
        <f>Masinstvo_bodovi!P152</f>
        <v/>
      </c>
      <c r="E153" s="70" t="str">
        <f>IF(Masinstvo_bodovi!R152="",Masinstvo_bodovi!Q152,Masinstvo_bodovi!R152)</f>
        <v/>
      </c>
      <c r="F153" s="70">
        <f t="shared" si="1"/>
        <v>0</v>
      </c>
      <c r="G153" s="70" t="str">
        <f>Masinstvo_bodovi!Z152</f>
        <v>F</v>
      </c>
      <c r="H153" s="56">
        <f t="shared" si="2"/>
        <v>0</v>
      </c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ht="12.0" customHeight="1">
      <c r="A154" s="68">
        <v>147.0</v>
      </c>
      <c r="B154" s="69" t="str">
        <f>Masinstvo_bodovi!A153</f>
        <v>15/14</v>
      </c>
      <c r="C154" s="69" t="str">
        <f>Masinstvo_bodovi!B153</f>
        <v>Ana Milović</v>
      </c>
      <c r="D154" s="70" t="str">
        <f>Masinstvo_bodovi!P153</f>
        <v/>
      </c>
      <c r="E154" s="70" t="str">
        <f>IF(Masinstvo_bodovi!R153="",Masinstvo_bodovi!Q153,Masinstvo_bodovi!R153)</f>
        <v/>
      </c>
      <c r="F154" s="70">
        <f t="shared" si="1"/>
        <v>0</v>
      </c>
      <c r="G154" s="70" t="str">
        <f>Masinstvo_bodovi!Z153</f>
        <v>F</v>
      </c>
      <c r="H154" s="56">
        <f t="shared" si="2"/>
        <v>0</v>
      </c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ht="12.0" customHeight="1">
      <c r="A155" s="68">
        <v>148.0</v>
      </c>
      <c r="B155" s="69" t="str">
        <f>Masinstvo_bodovi!A154</f>
        <v>36/13</v>
      </c>
      <c r="C155" s="69" t="str">
        <f>Masinstvo_bodovi!B154</f>
        <v>Aleksandar Milošević</v>
      </c>
      <c r="D155" s="70" t="str">
        <f>Masinstvo_bodovi!P154</f>
        <v/>
      </c>
      <c r="E155" s="70" t="str">
        <f>IF(Masinstvo_bodovi!R154="",Masinstvo_bodovi!Q154,Masinstvo_bodovi!R154)</f>
        <v/>
      </c>
      <c r="F155" s="70">
        <f t="shared" si="1"/>
        <v>0</v>
      </c>
      <c r="G155" s="70" t="str">
        <f>Masinstvo_bodovi!Z154</f>
        <v>F</v>
      </c>
      <c r="H155" s="56">
        <f t="shared" si="2"/>
        <v>0</v>
      </c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ht="12.0" customHeight="1">
      <c r="A156" s="68">
        <v>149.0</v>
      </c>
      <c r="B156" s="69" t="str">
        <f>Masinstvo_bodovi!A155</f>
        <v>52/13</v>
      </c>
      <c r="C156" s="69" t="str">
        <f>Masinstvo_bodovi!B155</f>
        <v>Radovan Lalović</v>
      </c>
      <c r="D156" s="70" t="str">
        <f>Masinstvo_bodovi!P155</f>
        <v/>
      </c>
      <c r="E156" s="70" t="str">
        <f>IF(Masinstvo_bodovi!R155="",Masinstvo_bodovi!Q155,Masinstvo_bodovi!R155)</f>
        <v/>
      </c>
      <c r="F156" s="70">
        <f t="shared" si="1"/>
        <v>0</v>
      </c>
      <c r="G156" s="70" t="str">
        <f>Masinstvo_bodovi!Z155</f>
        <v>F</v>
      </c>
      <c r="H156" s="56">
        <f t="shared" si="2"/>
        <v>0</v>
      </c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ht="12.0" customHeight="1">
      <c r="A157" s="68">
        <v>150.0</v>
      </c>
      <c r="B157" s="69" t="str">
        <f>Masinstvo_bodovi!A156</f>
        <v>54/13</v>
      </c>
      <c r="C157" s="69" t="str">
        <f>Masinstvo_bodovi!B156</f>
        <v>Bojan Lacmanović</v>
      </c>
      <c r="D157" s="70" t="str">
        <f>Masinstvo_bodovi!P156</f>
        <v/>
      </c>
      <c r="E157" s="70" t="str">
        <f>IF(Masinstvo_bodovi!R156="",Masinstvo_bodovi!Q156,Masinstvo_bodovi!R156)</f>
        <v/>
      </c>
      <c r="F157" s="70">
        <f t="shared" si="1"/>
        <v>0</v>
      </c>
      <c r="G157" s="70" t="str">
        <f>Masinstvo_bodovi!Z156</f>
        <v>F</v>
      </c>
      <c r="H157" s="56">
        <f t="shared" si="2"/>
        <v>0</v>
      </c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ht="12.0" customHeight="1">
      <c r="A158" s="68">
        <v>151.0</v>
      </c>
      <c r="B158" s="72">
        <f>Masinstvo_bodovi!A157</f>
        <v>44853</v>
      </c>
      <c r="C158" s="69" t="str">
        <f>Masinstvo_bodovi!B157</f>
        <v>Peko Vukadinović</v>
      </c>
      <c r="D158" s="70" t="str">
        <f>Masinstvo_bodovi!P157</f>
        <v/>
      </c>
      <c r="E158" s="70" t="str">
        <f>IF(Masinstvo_bodovi!R157="",Masinstvo_bodovi!Q157,Masinstvo_bodovi!R157)</f>
        <v/>
      </c>
      <c r="F158" s="70">
        <f t="shared" si="1"/>
        <v>0</v>
      </c>
      <c r="G158" s="70" t="str">
        <f>Masinstvo_bodovi!Z157</f>
        <v>F</v>
      </c>
      <c r="H158" s="56">
        <f t="shared" si="2"/>
        <v>0</v>
      </c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ht="12.0" customHeight="1">
      <c r="A159" s="68"/>
      <c r="B159" s="69"/>
      <c r="C159" s="69"/>
      <c r="D159" s="70"/>
      <c r="E159" s="70"/>
      <c r="F159" s="70"/>
      <c r="G159" s="70"/>
      <c r="H159" s="56">
        <f>SUM(H2:H158)</f>
        <v>42</v>
      </c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ht="12.0" customHeight="1">
      <c r="A160" s="68"/>
      <c r="B160" s="69"/>
      <c r="C160" s="69"/>
      <c r="D160" s="70"/>
      <c r="E160" s="70"/>
      <c r="F160" s="70"/>
      <c r="G160" s="70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ht="12.0" customHeight="1">
      <c r="A161" s="56"/>
      <c r="B161" s="73"/>
      <c r="C161" s="73"/>
      <c r="D161" s="74"/>
      <c r="E161" s="74"/>
      <c r="F161" s="74"/>
      <c r="G161" s="74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ht="12.0" customHeight="1">
      <c r="A162" s="56"/>
      <c r="B162" s="73"/>
      <c r="C162" s="73"/>
      <c r="D162" s="74"/>
      <c r="E162" s="75"/>
      <c r="F162" s="75"/>
      <c r="G162" s="75"/>
      <c r="H162" s="51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ht="12.0" customHeight="1">
      <c r="A163" s="56"/>
      <c r="B163" s="73"/>
      <c r="C163" s="73"/>
      <c r="D163" s="74"/>
      <c r="E163" s="74"/>
      <c r="F163" s="74"/>
      <c r="G163" s="74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ht="12.0" customHeight="1">
      <c r="A164" s="56"/>
      <c r="B164" s="73"/>
      <c r="C164" s="73"/>
      <c r="D164" s="74"/>
      <c r="E164" s="74"/>
      <c r="F164" s="74"/>
      <c r="G164" s="74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ht="12.0" customHeight="1">
      <c r="A165" s="56"/>
      <c r="B165" s="73"/>
      <c r="C165" s="73"/>
      <c r="D165" s="74"/>
      <c r="E165" s="74"/>
      <c r="F165" s="74"/>
      <c r="G165" s="74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ht="12.0" customHeight="1">
      <c r="A166" s="56"/>
      <c r="B166" s="73"/>
      <c r="C166" s="73"/>
      <c r="D166" s="74"/>
      <c r="E166" s="74"/>
      <c r="F166" s="74"/>
      <c r="G166" s="74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ht="12.0" customHeight="1">
      <c r="A167" s="56"/>
      <c r="B167" s="73"/>
      <c r="C167" s="73"/>
      <c r="D167" s="74"/>
      <c r="E167" s="74"/>
      <c r="F167" s="74"/>
      <c r="G167" s="74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ht="12.0" customHeight="1">
      <c r="A168" s="56"/>
      <c r="B168" s="73"/>
      <c r="C168" s="73"/>
      <c r="D168" s="74"/>
      <c r="E168" s="74"/>
      <c r="F168" s="74"/>
      <c r="G168" s="74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ht="12.0" customHeight="1">
      <c r="A169" s="56"/>
      <c r="B169" s="73"/>
      <c r="C169" s="73"/>
      <c r="D169" s="74"/>
      <c r="E169" s="74"/>
      <c r="F169" s="74"/>
      <c r="G169" s="74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ht="12.0" customHeight="1">
      <c r="A170" s="56"/>
      <c r="B170" s="73"/>
      <c r="C170" s="73"/>
      <c r="D170" s="74"/>
      <c r="E170" s="74"/>
      <c r="F170" s="74"/>
      <c r="G170" s="74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ht="12.0" customHeight="1">
      <c r="A171" s="56"/>
      <c r="B171" s="73"/>
      <c r="C171" s="73"/>
      <c r="D171" s="74"/>
      <c r="E171" s="74"/>
      <c r="F171" s="74"/>
      <c r="G171" s="74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ht="12.0" customHeight="1">
      <c r="A172" s="56"/>
      <c r="B172" s="73"/>
      <c r="C172" s="73"/>
      <c r="D172" s="74"/>
      <c r="E172" s="74"/>
      <c r="F172" s="74"/>
      <c r="G172" s="74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ht="12.0" customHeight="1">
      <c r="A173" s="56"/>
      <c r="B173" s="73"/>
      <c r="C173" s="73"/>
      <c r="D173" s="74"/>
      <c r="E173" s="74"/>
      <c r="F173" s="74"/>
      <c r="G173" s="74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ht="12.0" customHeight="1">
      <c r="A174" s="56"/>
      <c r="B174" s="73"/>
      <c r="C174" s="73"/>
      <c r="D174" s="74"/>
      <c r="E174" s="74"/>
      <c r="F174" s="74"/>
      <c r="G174" s="74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ht="12.0" customHeight="1">
      <c r="A175" s="56"/>
      <c r="B175" s="73"/>
      <c r="C175" s="73"/>
      <c r="D175" s="74"/>
      <c r="E175" s="74"/>
      <c r="F175" s="74"/>
      <c r="G175" s="74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ht="12.0" customHeight="1">
      <c r="A176" s="56"/>
      <c r="B176" s="73"/>
      <c r="C176" s="73"/>
      <c r="D176" s="74"/>
      <c r="E176" s="74"/>
      <c r="F176" s="74"/>
      <c r="G176" s="74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ht="12.0" customHeight="1">
      <c r="A177" s="56"/>
      <c r="B177" s="7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ht="12.0" customHeight="1">
      <c r="A178" s="56"/>
      <c r="B178" s="7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ht="12.0" customHeight="1">
      <c r="A179" s="56"/>
      <c r="B179" s="7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ht="12.0" customHeigh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ht="12.0" customHeigh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ht="12.0" customHeigh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ht="12.0" customHeigh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ht="12.0" customHeigh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ht="12.0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ht="12.0" customHeigh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ht="12.0" customHeigh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ht="12.0" customHeigh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ht="12.0" customHeigh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ht="12.0" customHeigh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ht="12.0" customHeigh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ht="12.0" customHeigh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ht="12.0" customHeigh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ht="12.0" customHeigh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ht="12.0" customHeigh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ht="12.0" customHeigh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ht="12.0" customHeigh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ht="12.0" customHeigh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ht="12.0" customHeigh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ht="12.0" customHeigh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ht="12.0" customHeigh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ht="12.0" customHeigh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ht="12.0" customHeight="1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ht="12.0" customHeight="1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ht="12.0" customHeight="1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ht="12.0" customHeight="1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ht="12.0" customHeight="1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ht="12.0" customHeight="1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ht="12.0" customHeight="1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ht="12.0" customHeight="1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ht="12.0" customHeight="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ht="12.0" customHeight="1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ht="12.0" customHeight="1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ht="12.0" customHeight="1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ht="12.0" customHeight="1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ht="12.0" customHeight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ht="12.0" customHeight="1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ht="12.0" customHeigh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ht="12.0" customHeigh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ht="12.0" customHeigh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ht="12.0" customHeight="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ht="12.0" customHeight="1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ht="12.0" customHeight="1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ht="12.0" customHeight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ht="12.0" customHeight="1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ht="12.0" customHeigh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ht="12.0" customHeight="1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ht="12.0" customHeigh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ht="12.0" customHeight="1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ht="12.0" customHeigh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ht="12.0" customHeight="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ht="12.0" customHeigh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ht="12.0" customHeight="1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ht="12.0" customHeight="1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ht="12.0" customHeight="1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ht="12.0" customHeight="1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ht="12.0" customHeight="1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ht="12.0" customHeight="1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ht="12.0" customHeight="1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ht="12.0" customHeight="1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ht="12.0" customHeight="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ht="12.0" customHeight="1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ht="12.0" customHeight="1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ht="12.0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ht="12.0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ht="12.0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ht="12.0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ht="12.0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ht="12.0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ht="12.0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ht="12.0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ht="12.0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ht="12.0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ht="12.0" customHeight="1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ht="12.0" customHeight="1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ht="12.0" customHeight="1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ht="12.0" customHeight="1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ht="12.0" customHeight="1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ht="12.0" customHeight="1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ht="12.0" customHeight="1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ht="12.0" customHeight="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ht="12.0" customHeight="1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ht="12.0" customHeight="1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ht="12.0" customHeight="1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ht="12.0" customHeight="1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ht="12.0" customHeight="1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ht="12.0" customHeight="1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ht="12.0" customHeight="1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ht="12.0" customHeight="1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ht="12.0" customHeight="1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ht="12.0" customHeight="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ht="12.0" customHeight="1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ht="12.0" customHeight="1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ht="12.0" customHeight="1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ht="12.0" customHeight="1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ht="12.0" customHeight="1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ht="12.0" customHeight="1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ht="12.0" customHeight="1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ht="12.0" customHeight="1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ht="12.0" customHeight="1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ht="12.0" customHeight="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ht="12.0" customHeight="1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ht="12.0" customHeight="1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ht="12.0" customHeight="1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ht="12.0" customHeight="1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ht="12.0" customHeight="1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ht="12.0" customHeight="1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ht="12.0" customHeight="1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ht="12.0" customHeight="1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ht="12.0" customHeight="1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ht="12.0" customHeight="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ht="12.0" customHeight="1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ht="12.0" customHeight="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ht="12.0" customHeight="1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ht="12.0" customHeight="1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ht="12.0" customHeight="1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ht="12.0" customHeight="1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ht="12.0" customHeight="1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ht="12.0" customHeight="1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ht="12.0" customHeight="1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ht="12.0" customHeight="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ht="12.0" customHeight="1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ht="12.0" customHeight="1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ht="12.0" customHeight="1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ht="12.0" customHeight="1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ht="12.0" customHeight="1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ht="12.0" customHeight="1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ht="12.0" customHeight="1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ht="12.0" customHeight="1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ht="12.0" customHeight="1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ht="12.0" customHeight="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ht="12.0" customHeight="1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ht="12.0" customHeight="1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ht="12.0" customHeight="1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ht="12.0" customHeight="1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ht="12.0" customHeight="1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ht="12.0" customHeight="1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ht="12.0" customHeight="1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ht="12.0" customHeight="1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ht="12.0" customHeight="1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ht="12.0" customHeight="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ht="12.0" customHeight="1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ht="12.0" customHeight="1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ht="12.0" customHeight="1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ht="12.0" customHeight="1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ht="12.0" customHeight="1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ht="12.0" customHeight="1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ht="12.0" customHeight="1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ht="12.0" customHeight="1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ht="12.0" customHeight="1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ht="12.0" customHeight="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ht="12.0" customHeight="1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ht="12.0" customHeight="1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ht="12.0" customHeight="1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ht="12.0" customHeight="1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ht="12.0" customHeight="1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ht="12.0" customHeight="1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ht="12.0" customHeight="1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ht="12.0" customHeight="1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ht="12.0" customHeight="1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ht="12.0" customHeight="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ht="12.0" customHeight="1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ht="12.0" customHeight="1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ht="12.0" customHeight="1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ht="12.0" customHeight="1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ht="12.0" customHeight="1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ht="12.0" customHeight="1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ht="12.0" customHeight="1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ht="12.0" customHeight="1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ht="12.0" customHeight="1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ht="12.0" customHeight="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ht="12.0" customHeight="1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ht="12.0" customHeight="1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ht="12.0" customHeight="1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ht="12.0" customHeight="1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ht="12.0" customHeight="1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ht="12.0" customHeight="1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ht="12.0" customHeight="1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ht="12.0" customHeight="1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ht="12.0" customHeight="1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ht="12.0" customHeight="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ht="12.0" customHeight="1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ht="12.0" customHeight="1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ht="12.0" customHeight="1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ht="12.0" customHeight="1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ht="12.0" customHeight="1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ht="12.0" customHeight="1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ht="12.0" customHeight="1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ht="12.0" customHeight="1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ht="12.0" customHeight="1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ht="12.0" customHeight="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ht="12.0" customHeight="1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ht="12.0" customHeight="1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ht="12.0" customHeight="1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ht="12.0" customHeight="1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ht="12.0" customHeight="1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ht="12.0" customHeight="1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ht="12.0" customHeight="1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ht="12.0" customHeight="1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ht="12.0" customHeight="1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ht="12.0" customHeight="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ht="12.0" customHeight="1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ht="12.0" customHeight="1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ht="12.0" customHeight="1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ht="12.0" customHeight="1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ht="12.0" customHeight="1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ht="12.0" customHeight="1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ht="12.0" customHeight="1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ht="12.0" customHeight="1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ht="12.0" customHeight="1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ht="12.0" customHeight="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ht="12.0" customHeight="1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ht="12.0" customHeight="1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ht="12.0" customHeight="1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ht="12.0" customHeight="1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ht="12.0" customHeight="1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ht="12.0" customHeight="1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ht="12.0" customHeight="1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ht="12.0" customHeight="1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ht="12.0" customHeight="1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ht="12.0" customHeight="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ht="12.0" customHeight="1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ht="12.0" customHeight="1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ht="12.0" customHeight="1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ht="12.0" customHeight="1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ht="12.0" customHeight="1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ht="12.0" customHeight="1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ht="12.0" customHeight="1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ht="12.0" customHeight="1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ht="12.0" customHeight="1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ht="12.0" customHeight="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ht="12.0" customHeight="1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ht="12.0" customHeight="1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ht="12.0" customHeight="1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ht="12.0" customHeight="1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ht="12.0" customHeight="1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ht="12.0" customHeight="1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ht="12.0" customHeight="1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ht="12.0" customHeight="1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ht="12.0" customHeight="1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ht="12.0" customHeight="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ht="12.0" customHeight="1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ht="12.0" customHeight="1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ht="12.0" customHeight="1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ht="12.0" customHeight="1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ht="12.0" customHeight="1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ht="12.0" customHeight="1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ht="12.0" customHeight="1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ht="12.0" customHeight="1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ht="12.0" customHeight="1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ht="12.0" customHeight="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ht="12.0" customHeight="1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ht="12.0" customHeight="1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ht="12.0" customHeight="1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ht="12.0" customHeight="1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ht="12.0" customHeight="1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ht="12.0" customHeight="1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ht="12.0" customHeight="1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ht="12.0" customHeight="1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ht="12.0" customHeight="1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ht="12.0" customHeight="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ht="12.0" customHeight="1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ht="12.0" customHeight="1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ht="12.0" customHeight="1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ht="12.0" customHeight="1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ht="12.0" customHeight="1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ht="12.0" customHeight="1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ht="12.0" customHeight="1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ht="12.0" customHeight="1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ht="12.0" customHeight="1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ht="12.0" customHeight="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ht="12.0" customHeight="1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ht="12.0" customHeight="1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ht="12.0" customHeight="1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ht="12.0" customHeight="1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ht="12.0" customHeight="1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ht="12.0" customHeight="1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ht="12.0" customHeight="1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ht="12.0" customHeight="1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ht="12.0" customHeight="1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ht="12.0" customHeight="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ht="12.0" customHeight="1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ht="12.0" customHeight="1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ht="12.0" customHeight="1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ht="12.0" customHeight="1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ht="12.0" customHeight="1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ht="12.0" customHeight="1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ht="12.0" customHeight="1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ht="12.0" customHeight="1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ht="12.0" customHeight="1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ht="12.0" customHeight="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ht="12.0" customHeight="1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ht="12.0" customHeight="1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ht="12.0" customHeight="1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ht="12.0" customHeight="1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ht="12.0" customHeight="1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ht="12.0" customHeight="1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ht="12.0" customHeight="1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ht="12.0" customHeight="1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ht="12.0" customHeight="1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ht="12.0" customHeight="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ht="12.0" customHeight="1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ht="12.0" customHeight="1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ht="12.0" customHeight="1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ht="12.0" customHeight="1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ht="12.0" customHeight="1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ht="12.0" customHeight="1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ht="12.0" customHeight="1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ht="12.0" customHeight="1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ht="12.0" customHeight="1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ht="12.0" customHeight="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ht="12.0" customHeight="1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ht="12.0" customHeight="1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ht="12.0" customHeight="1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ht="12.0" customHeight="1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ht="12.0" customHeight="1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ht="12.0" customHeight="1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ht="12.0" customHeight="1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ht="12.0" customHeight="1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ht="12.0" customHeight="1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ht="12.0" customHeight="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ht="12.0" customHeight="1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ht="12.0" customHeight="1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ht="12.0" customHeight="1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ht="12.0" customHeight="1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ht="12.0" customHeight="1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ht="12.0" customHeight="1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ht="12.0" customHeight="1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ht="12.0" customHeight="1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ht="12.0" customHeight="1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ht="12.0" customHeight="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ht="12.0" customHeight="1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ht="12.0" customHeight="1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ht="12.0" customHeight="1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ht="12.0" customHeight="1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ht="12.0" customHeight="1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ht="12.0" customHeight="1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ht="12.0" customHeight="1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ht="12.0" customHeight="1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ht="12.0" customHeight="1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ht="12.0" customHeight="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ht="12.0" customHeight="1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ht="12.0" customHeight="1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ht="12.0" customHeight="1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ht="12.0" customHeight="1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ht="12.0" customHeight="1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ht="12.0" customHeight="1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ht="12.0" customHeight="1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ht="12.0" customHeight="1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ht="12.0" customHeight="1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ht="12.0" customHeight="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ht="12.0" customHeight="1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ht="12.0" customHeight="1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ht="12.0" customHeight="1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ht="12.0" customHeight="1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ht="12.0" customHeight="1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ht="12.0" customHeight="1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ht="12.0" customHeight="1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ht="12.0" customHeight="1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ht="12.0" customHeight="1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ht="12.0" customHeight="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ht="12.0" customHeight="1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ht="12.0" customHeight="1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ht="12.0" customHeight="1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ht="12.0" customHeight="1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ht="12.0" customHeight="1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ht="12.0" customHeight="1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ht="12.0" customHeight="1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ht="12.0" customHeight="1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ht="12.0" customHeight="1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ht="12.0" customHeight="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ht="12.0" customHeight="1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ht="12.0" customHeight="1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ht="12.0" customHeight="1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ht="12.0" customHeight="1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ht="12.0" customHeight="1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ht="12.0" customHeight="1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ht="12.0" customHeight="1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ht="12.0" customHeight="1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ht="12.0" customHeight="1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ht="12.0" customHeight="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ht="12.0" customHeight="1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ht="12.0" customHeight="1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ht="12.0" customHeight="1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ht="12.0" customHeight="1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ht="12.0" customHeight="1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ht="12.0" customHeight="1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ht="12.0" customHeight="1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ht="12.0" customHeight="1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ht="12.0" customHeight="1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ht="12.0" customHeight="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ht="12.0" customHeight="1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ht="12.0" customHeight="1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ht="12.0" customHeight="1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ht="12.0" customHeight="1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ht="12.0" customHeight="1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ht="12.0" customHeight="1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ht="12.0" customHeight="1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ht="12.0" customHeight="1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ht="12.0" customHeight="1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ht="12.0" customHeight="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ht="12.0" customHeight="1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ht="12.0" customHeight="1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ht="12.0" customHeight="1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ht="12.0" customHeight="1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ht="12.0" customHeight="1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ht="12.0" customHeight="1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ht="12.0" customHeight="1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ht="12.0" customHeight="1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ht="12.0" customHeight="1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ht="12.0" customHeight="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ht="12.0" customHeight="1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ht="12.0" customHeight="1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ht="12.0" customHeight="1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ht="12.0" customHeight="1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ht="12.0" customHeight="1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ht="12.0" customHeight="1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ht="12.0" customHeight="1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ht="12.0" customHeight="1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ht="12.0" customHeight="1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ht="12.0" customHeight="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ht="12.0" customHeight="1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ht="12.0" customHeight="1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ht="12.0" customHeight="1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ht="12.0" customHeight="1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ht="12.0" customHeight="1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ht="12.0" customHeight="1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ht="12.0" customHeight="1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ht="12.0" customHeight="1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ht="12.0" customHeight="1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ht="12.0" customHeight="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ht="12.0" customHeight="1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ht="12.0" customHeight="1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ht="12.0" customHeight="1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ht="12.0" customHeight="1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ht="12.0" customHeight="1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ht="12.0" customHeight="1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ht="12.0" customHeight="1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ht="12.0" customHeight="1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ht="12.0" customHeight="1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ht="12.0" customHeight="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ht="12.0" customHeight="1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ht="12.0" customHeight="1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ht="12.0" customHeight="1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ht="12.0" customHeight="1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ht="12.0" customHeight="1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ht="12.0" customHeight="1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ht="12.0" customHeight="1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ht="12.0" customHeight="1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ht="12.0" customHeight="1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ht="12.0" customHeight="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ht="12.0" customHeight="1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ht="12.0" customHeight="1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ht="12.0" customHeight="1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ht="12.0" customHeight="1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ht="12.0" customHeight="1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ht="12.0" customHeight="1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ht="12.0" customHeight="1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ht="12.0" customHeight="1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ht="12.0" customHeight="1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ht="12.0" customHeight="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ht="12.0" customHeight="1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ht="12.0" customHeight="1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ht="12.0" customHeight="1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ht="12.0" customHeight="1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ht="12.0" customHeight="1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ht="12.0" customHeight="1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ht="12.0" customHeight="1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ht="12.0" customHeight="1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ht="12.0" customHeight="1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ht="12.0" customHeight="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ht="12.0" customHeight="1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ht="12.0" customHeight="1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ht="12.0" customHeight="1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ht="12.0" customHeight="1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ht="12.0" customHeight="1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ht="12.0" customHeight="1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ht="12.0" customHeight="1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ht="12.0" customHeight="1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ht="12.0" customHeight="1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ht="12.0" customHeight="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ht="12.0" customHeight="1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ht="12.0" customHeight="1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ht="12.0" customHeight="1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ht="12.0" customHeight="1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ht="12.0" customHeight="1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ht="12.0" customHeight="1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ht="12.0" customHeight="1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ht="12.0" customHeight="1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ht="12.0" customHeight="1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ht="12.0" customHeight="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ht="12.0" customHeight="1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ht="12.0" customHeight="1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ht="12.0" customHeight="1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ht="12.0" customHeight="1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ht="12.0" customHeight="1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ht="12.0" customHeight="1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ht="12.0" customHeight="1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ht="12.0" customHeight="1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ht="12.0" customHeight="1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ht="12.0" customHeight="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ht="12.0" customHeight="1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ht="12.0" customHeight="1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ht="12.0" customHeight="1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ht="12.0" customHeight="1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ht="12.0" customHeight="1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ht="12.0" customHeight="1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ht="12.0" customHeight="1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ht="12.0" customHeight="1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ht="12.0" customHeight="1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ht="12.0" customHeight="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ht="12.0" customHeight="1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ht="12.0" customHeight="1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ht="12.0" customHeight="1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ht="12.0" customHeight="1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ht="12.0" customHeight="1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ht="12.0" customHeight="1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ht="12.0" customHeight="1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ht="12.0" customHeight="1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ht="12.0" customHeight="1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ht="12.0" customHeight="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ht="12.0" customHeight="1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ht="12.0" customHeight="1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ht="12.0" customHeight="1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ht="12.0" customHeight="1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ht="12.0" customHeight="1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ht="12.0" customHeight="1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ht="12.0" customHeight="1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ht="12.0" customHeight="1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ht="12.0" customHeight="1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ht="12.0" customHeight="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ht="12.0" customHeight="1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ht="12.0" customHeight="1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ht="12.0" customHeight="1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ht="12.0" customHeight="1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ht="12.0" customHeight="1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ht="12.0" customHeight="1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ht="12.0" customHeight="1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ht="12.0" customHeight="1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ht="12.0" customHeight="1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ht="12.0" customHeight="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ht="12.0" customHeight="1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ht="12.0" customHeight="1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ht="12.0" customHeight="1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ht="12.0" customHeight="1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ht="12.0" customHeight="1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ht="12.0" customHeight="1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ht="12.0" customHeight="1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ht="12.0" customHeight="1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ht="12.0" customHeight="1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ht="12.0" customHeight="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ht="12.0" customHeight="1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ht="12.0" customHeight="1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ht="12.0" customHeight="1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ht="12.0" customHeight="1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ht="12.0" customHeight="1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ht="12.0" customHeight="1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ht="12.0" customHeight="1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ht="12.0" customHeight="1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ht="12.0" customHeight="1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ht="12.0" customHeight="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ht="12.0" customHeight="1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ht="12.0" customHeight="1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ht="12.0" customHeight="1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ht="12.0" customHeight="1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ht="12.0" customHeight="1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ht="12.0" customHeight="1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ht="12.0" customHeight="1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ht="12.0" customHeight="1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ht="12.0" customHeight="1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ht="12.0" customHeight="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ht="12.0" customHeight="1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ht="12.0" customHeight="1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ht="12.0" customHeight="1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ht="12.0" customHeight="1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ht="12.0" customHeight="1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ht="12.0" customHeight="1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ht="12.0" customHeight="1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ht="12.0" customHeight="1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ht="12.0" customHeight="1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ht="12.0" customHeight="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ht="12.0" customHeight="1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ht="12.0" customHeight="1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ht="12.0" customHeight="1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ht="12.0" customHeight="1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ht="12.0" customHeight="1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ht="12.0" customHeight="1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ht="12.0" customHeight="1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ht="12.0" customHeight="1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ht="12.0" customHeight="1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ht="12.0" customHeight="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ht="12.0" customHeight="1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ht="12.0" customHeight="1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ht="12.0" customHeight="1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ht="12.0" customHeight="1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ht="12.0" customHeight="1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ht="12.0" customHeight="1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ht="12.0" customHeight="1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ht="12.0" customHeight="1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ht="12.0" customHeight="1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ht="12.0" customHeight="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ht="12.0" customHeight="1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ht="12.0" customHeight="1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ht="12.0" customHeight="1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ht="12.0" customHeight="1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ht="12.0" customHeight="1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ht="12.0" customHeight="1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ht="12.0" customHeight="1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ht="12.0" customHeight="1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ht="12.0" customHeight="1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ht="12.0" customHeight="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ht="12.0" customHeight="1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ht="12.0" customHeight="1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ht="12.0" customHeight="1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ht="12.0" customHeight="1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ht="12.0" customHeight="1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ht="12.0" customHeight="1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ht="12.0" customHeight="1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ht="12.0" customHeight="1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ht="12.0" customHeight="1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ht="12.0" customHeight="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ht="12.0" customHeight="1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ht="12.0" customHeight="1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ht="12.0" customHeight="1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ht="12.0" customHeight="1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ht="12.0" customHeight="1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ht="12.0" customHeight="1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ht="12.0" customHeight="1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ht="12.0" customHeight="1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ht="12.0" customHeight="1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ht="12.0" customHeight="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ht="12.0" customHeight="1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ht="12.0" customHeight="1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ht="12.0" customHeight="1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ht="12.0" customHeight="1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ht="12.0" customHeight="1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ht="12.0" customHeight="1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ht="12.0" customHeight="1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ht="12.0" customHeight="1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ht="12.0" customHeight="1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ht="12.0" customHeight="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ht="12.0" customHeight="1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ht="12.0" customHeight="1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ht="12.0" customHeight="1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ht="12.0" customHeight="1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ht="12.0" customHeight="1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ht="12.0" customHeight="1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ht="12.0" customHeight="1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ht="12.0" customHeight="1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ht="12.0" customHeight="1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ht="12.0" customHeight="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ht="12.0" customHeight="1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ht="12.0" customHeight="1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ht="12.0" customHeight="1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ht="12.0" customHeight="1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ht="12.0" customHeight="1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ht="12.0" customHeight="1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ht="12.0" customHeight="1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ht="12.0" customHeight="1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ht="12.0" customHeight="1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ht="12.0" customHeight="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ht="12.0" customHeight="1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ht="12.0" customHeight="1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ht="12.0" customHeight="1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ht="12.0" customHeight="1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ht="12.0" customHeight="1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ht="12.0" customHeight="1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ht="12.0" customHeight="1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ht="12.0" customHeight="1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ht="12.0" customHeight="1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ht="12.0" customHeight="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ht="12.0" customHeight="1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ht="12.0" customHeight="1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ht="12.0" customHeight="1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ht="12.0" customHeight="1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ht="12.0" customHeight="1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ht="12.0" customHeight="1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ht="12.0" customHeight="1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ht="12.0" customHeight="1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ht="12.0" customHeight="1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ht="12.0" customHeight="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ht="12.0" customHeight="1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ht="12.0" customHeight="1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ht="12.0" customHeight="1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ht="12.0" customHeight="1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ht="12.0" customHeight="1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ht="12.0" customHeight="1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ht="12.0" customHeight="1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ht="12.0" customHeight="1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ht="12.0" customHeight="1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ht="12.0" customHeight="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ht="12.0" customHeight="1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ht="12.0" customHeight="1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ht="12.0" customHeight="1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ht="12.0" customHeight="1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ht="12.0" customHeight="1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ht="12.0" customHeight="1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ht="12.0" customHeight="1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ht="12.0" customHeight="1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ht="12.0" customHeight="1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ht="12.0" customHeight="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ht="12.0" customHeight="1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ht="12.0" customHeight="1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ht="12.0" customHeight="1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ht="12.0" customHeight="1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ht="12.0" customHeight="1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ht="12.0" customHeight="1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ht="12.0" customHeight="1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ht="12.0" customHeight="1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ht="12.0" customHeight="1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ht="12.0" customHeight="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ht="12.0" customHeight="1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ht="12.0" customHeight="1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ht="12.0" customHeight="1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ht="12.0" customHeight="1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ht="12.0" customHeight="1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ht="12.0" customHeight="1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ht="12.0" customHeight="1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ht="12.0" customHeight="1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ht="12.0" customHeight="1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ht="12.0" customHeight="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ht="12.0" customHeight="1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ht="12.0" customHeight="1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ht="12.0" customHeight="1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ht="12.0" customHeight="1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ht="12.0" customHeight="1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ht="12.0" customHeight="1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ht="12.0" customHeight="1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ht="12.0" customHeight="1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ht="12.0" customHeight="1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ht="12.0" customHeight="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ht="12.0" customHeight="1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ht="12.0" customHeight="1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ht="12.0" customHeight="1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ht="12.0" customHeight="1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ht="12.0" customHeight="1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ht="12.0" customHeight="1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ht="12.0" customHeight="1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ht="12.0" customHeight="1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ht="12.0" customHeight="1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ht="12.0" customHeight="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ht="12.0" customHeight="1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ht="12.0" customHeight="1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ht="12.0" customHeight="1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ht="12.0" customHeight="1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ht="12.0" customHeight="1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ht="12.0" customHeight="1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ht="12.0" customHeight="1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ht="12.0" customHeight="1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ht="12.0" customHeight="1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ht="12.0" customHeight="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ht="12.0" customHeight="1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ht="12.0" customHeight="1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ht="12.0" customHeight="1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ht="12.0" customHeight="1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ht="12.0" customHeight="1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ht="12.0" customHeight="1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ht="12.0" customHeight="1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ht="12.0" customHeight="1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ht="12.0" customHeight="1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ht="12.0" customHeight="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ht="12.0" customHeight="1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ht="12.0" customHeight="1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ht="12.0" customHeight="1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ht="12.0" customHeight="1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ht="12.0" customHeight="1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ht="12.0" customHeight="1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ht="12.0" customHeight="1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ht="12.0" customHeight="1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ht="12.0" customHeight="1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ht="12.0" customHeight="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ht="12.0" customHeight="1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ht="12.0" customHeight="1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ht="12.0" customHeight="1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ht="12.0" customHeight="1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ht="12.0" customHeight="1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ht="12.0" customHeight="1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ht="12.0" customHeight="1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ht="12.0" customHeight="1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ht="12.0" customHeight="1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ht="12.0" customHeight="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ht="12.0" customHeight="1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ht="12.0" customHeight="1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ht="12.0" customHeight="1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ht="12.0" customHeight="1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ht="12.0" customHeight="1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ht="12.0" customHeight="1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ht="12.0" customHeight="1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ht="12.0" customHeight="1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ht="12.0" customHeight="1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ht="12.0" customHeight="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ht="12.0" customHeight="1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ht="12.0" customHeight="1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ht="12.0" customHeight="1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ht="12.0" customHeight="1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ht="12.0" customHeight="1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ht="12.0" customHeight="1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ht="12.0" customHeight="1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ht="12.0" customHeight="1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ht="12.0" customHeight="1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ht="12.0" customHeight="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ht="12.0" customHeight="1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ht="12.0" customHeight="1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</sheetData>
  <mergeCells count="15">
    <mergeCell ref="A5:A7"/>
    <mergeCell ref="B5:B7"/>
    <mergeCell ref="C5:C7"/>
    <mergeCell ref="G5:G7"/>
    <mergeCell ref="D6:D7"/>
    <mergeCell ref="E6:E7"/>
    <mergeCell ref="F6:F7"/>
    <mergeCell ref="A1:E1"/>
    <mergeCell ref="F1:G1"/>
    <mergeCell ref="A2:G2"/>
    <mergeCell ref="A3:C3"/>
    <mergeCell ref="D3:G3"/>
    <mergeCell ref="A4:C4"/>
    <mergeCell ref="D4:G4"/>
    <mergeCell ref="D5:F5"/>
  </mergeCells>
  <printOptions/>
  <pageMargins bottom="0.7875" footer="0.0" header="0.0" left="0.2" right="0.2" top="0.78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9.0"/>
    <col customWidth="1" min="3" max="3" width="8.25"/>
    <col customWidth="1" min="4" max="13" width="5.25"/>
    <col customWidth="1" min="14" max="14" width="7.13"/>
    <col customWidth="1" min="15" max="15" width="7.88"/>
    <col customWidth="1" min="16" max="16" width="11.5"/>
    <col customWidth="1" min="17" max="18" width="7.13"/>
    <col customWidth="1" min="19" max="20" width="6.0"/>
    <col customWidth="1" min="21" max="26" width="11.75"/>
  </cols>
  <sheetData>
    <row r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5" t="s">
        <v>1</v>
      </c>
      <c r="S1" s="2"/>
      <c r="T1" s="3"/>
    </row>
    <row r="2" ht="12.75" customHeight="1">
      <c r="A2" s="6" t="s">
        <v>2</v>
      </c>
      <c r="B2" s="3"/>
      <c r="C2" s="7" t="s">
        <v>349</v>
      </c>
      <c r="D2" s="2"/>
      <c r="E2" s="2"/>
      <c r="F2" s="2"/>
      <c r="G2" s="2"/>
      <c r="H2" s="2"/>
      <c r="I2" s="2"/>
      <c r="J2" s="3"/>
      <c r="K2" s="6" t="s">
        <v>4</v>
      </c>
      <c r="L2" s="3"/>
      <c r="M2" s="7" t="s">
        <v>5</v>
      </c>
      <c r="N2" s="2"/>
      <c r="O2" s="2"/>
      <c r="P2" s="2"/>
      <c r="Q2" s="2"/>
      <c r="R2" s="2"/>
      <c r="S2" s="2"/>
      <c r="T2" s="3"/>
    </row>
    <row r="3" ht="27.75" customHeight="1">
      <c r="A3" s="8" t="s">
        <v>350</v>
      </c>
      <c r="B3" s="2"/>
      <c r="C3" s="2"/>
      <c r="D3" s="3"/>
      <c r="E3" s="9" t="s">
        <v>7</v>
      </c>
      <c r="F3" s="2"/>
      <c r="G3" s="3"/>
      <c r="H3" s="10" t="s">
        <v>351</v>
      </c>
      <c r="I3" s="2"/>
      <c r="J3" s="2"/>
      <c r="K3" s="2"/>
      <c r="L3" s="2"/>
      <c r="M3" s="2"/>
      <c r="N3" s="3"/>
      <c r="O3" s="11" t="s">
        <v>352</v>
      </c>
      <c r="P3" s="2"/>
      <c r="Q3" s="2"/>
      <c r="R3" s="2"/>
      <c r="S3" s="2"/>
      <c r="T3" s="3"/>
    </row>
    <row r="4" ht="18.75" customHeight="1">
      <c r="A4" s="12" t="s">
        <v>10</v>
      </c>
      <c r="B4" s="13" t="s">
        <v>11</v>
      </c>
      <c r="C4" s="14" t="s">
        <v>12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16" t="s">
        <v>13</v>
      </c>
      <c r="T4" s="16" t="s">
        <v>14</v>
      </c>
      <c r="U4" s="17"/>
      <c r="V4" s="17"/>
      <c r="W4" s="17"/>
      <c r="X4" s="17"/>
      <c r="Y4" s="17"/>
      <c r="Z4" s="17"/>
    </row>
    <row r="5" ht="18.75" customHeight="1">
      <c r="A5" s="18"/>
      <c r="B5" s="18"/>
      <c r="C5" s="12" t="s">
        <v>15</v>
      </c>
      <c r="D5" s="19" t="s">
        <v>16</v>
      </c>
      <c r="E5" s="2"/>
      <c r="F5" s="2"/>
      <c r="G5" s="3"/>
      <c r="H5" s="19" t="s">
        <v>17</v>
      </c>
      <c r="I5" s="2"/>
      <c r="J5" s="3"/>
      <c r="K5" s="19" t="s">
        <v>18</v>
      </c>
      <c r="L5" s="2"/>
      <c r="M5" s="3"/>
      <c r="N5" s="19" t="s">
        <v>19</v>
      </c>
      <c r="O5" s="2"/>
      <c r="P5" s="3"/>
      <c r="Q5" s="19" t="s">
        <v>20</v>
      </c>
      <c r="R5" s="3"/>
      <c r="S5" s="18"/>
      <c r="T5" s="18"/>
      <c r="U5" s="17"/>
      <c r="V5" s="17"/>
      <c r="W5" s="17"/>
      <c r="X5" s="17"/>
      <c r="Y5" s="17"/>
      <c r="Z5" s="17"/>
    </row>
    <row r="6" ht="15.0" customHeight="1">
      <c r="A6" s="22"/>
      <c r="B6" s="22"/>
      <c r="C6" s="22"/>
      <c r="D6" s="23" t="s">
        <v>25</v>
      </c>
      <c r="E6" s="23" t="s">
        <v>26</v>
      </c>
      <c r="F6" s="23" t="s">
        <v>27</v>
      </c>
      <c r="G6" s="23" t="s">
        <v>28</v>
      </c>
      <c r="H6" s="23" t="s">
        <v>25</v>
      </c>
      <c r="I6" s="23" t="s">
        <v>26</v>
      </c>
      <c r="J6" s="23" t="s">
        <v>27</v>
      </c>
      <c r="K6" s="23" t="s">
        <v>25</v>
      </c>
      <c r="L6" s="23" t="s">
        <v>26</v>
      </c>
      <c r="M6" s="23" t="s">
        <v>27</v>
      </c>
      <c r="N6" s="23" t="s">
        <v>29</v>
      </c>
      <c r="O6" s="23" t="s">
        <v>30</v>
      </c>
      <c r="P6" s="23" t="s">
        <v>31</v>
      </c>
      <c r="Q6" s="23" t="s">
        <v>29</v>
      </c>
      <c r="R6" s="23" t="s">
        <v>30</v>
      </c>
      <c r="S6" s="22"/>
      <c r="T6" s="22"/>
    </row>
    <row r="7" ht="15.0" customHeight="1">
      <c r="A7" s="77" t="s">
        <v>353</v>
      </c>
      <c r="B7" s="78" t="s">
        <v>354</v>
      </c>
      <c r="C7" s="35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 t="str">
        <f t="shared" ref="P7:P22" si="1">IF(O7="",N7,O7)</f>
        <v/>
      </c>
      <c r="Q7" s="28"/>
      <c r="R7" s="28"/>
      <c r="S7" s="28">
        <f t="shared" ref="S7:S11" si="2">P7+IF(R7="",Q7,R7)</f>
        <v>0</v>
      </c>
      <c r="T7" s="28" t="str">
        <f t="shared" ref="T7:T11" si="3">IF(S7&lt;50,"F",IF(S7&lt;60,"E",IF(S7&lt;70,"D",IF(S7&lt;80,"C",IF(S7&lt;90,"B","A")))))</f>
        <v>F</v>
      </c>
      <c r="U7" s="32"/>
      <c r="V7" s="32"/>
      <c r="W7" s="32"/>
      <c r="X7" s="32"/>
      <c r="Y7" s="32"/>
      <c r="Z7" s="32"/>
    </row>
    <row r="8" ht="15.0" customHeight="1">
      <c r="A8" s="77" t="s">
        <v>355</v>
      </c>
      <c r="B8" s="78" t="s">
        <v>356</v>
      </c>
      <c r="C8" s="35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 t="str">
        <f t="shared" si="1"/>
        <v/>
      </c>
      <c r="Q8" s="28"/>
      <c r="R8" s="28"/>
      <c r="S8" s="28">
        <f t="shared" si="2"/>
        <v>0</v>
      </c>
      <c r="T8" s="28" t="str">
        <f t="shared" si="3"/>
        <v>F</v>
      </c>
    </row>
    <row r="9" ht="15.0" customHeight="1">
      <c r="A9" s="77" t="s">
        <v>357</v>
      </c>
      <c r="B9" s="78" t="s">
        <v>358</v>
      </c>
      <c r="C9" s="35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 t="str">
        <f t="shared" si="1"/>
        <v/>
      </c>
      <c r="Q9" s="28"/>
      <c r="R9" s="28"/>
      <c r="S9" s="28">
        <f t="shared" si="2"/>
        <v>0</v>
      </c>
      <c r="T9" s="28" t="str">
        <f t="shared" si="3"/>
        <v>F</v>
      </c>
    </row>
    <row r="10" ht="15.0" customHeight="1">
      <c r="A10" s="77" t="s">
        <v>359</v>
      </c>
      <c r="B10" s="78" t="s">
        <v>360</v>
      </c>
      <c r="C10" s="35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46">
        <v>25.0</v>
      </c>
      <c r="O10" s="28"/>
      <c r="P10" s="28">
        <f t="shared" si="1"/>
        <v>25</v>
      </c>
      <c r="Q10" s="31">
        <v>28.0</v>
      </c>
      <c r="R10" s="28"/>
      <c r="S10" s="28">
        <f t="shared" si="2"/>
        <v>53</v>
      </c>
      <c r="T10" s="28" t="str">
        <f t="shared" si="3"/>
        <v>E</v>
      </c>
    </row>
    <row r="11" ht="15.0" customHeight="1">
      <c r="A11" s="77" t="s">
        <v>361</v>
      </c>
      <c r="B11" s="78" t="s">
        <v>362</v>
      </c>
      <c r="C11" s="35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1">
        <v>8.0</v>
      </c>
      <c r="O11" s="28"/>
      <c r="P11" s="28">
        <f t="shared" si="1"/>
        <v>8</v>
      </c>
      <c r="Q11" s="28"/>
      <c r="R11" s="28"/>
      <c r="S11" s="28">
        <f t="shared" si="2"/>
        <v>8</v>
      </c>
      <c r="T11" s="28" t="str">
        <f t="shared" si="3"/>
        <v>F</v>
      </c>
    </row>
    <row r="12" ht="15.0" customHeight="1">
      <c r="A12" s="79"/>
      <c r="B12" s="80"/>
      <c r="C12" s="32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 t="str">
        <f t="shared" si="1"/>
        <v/>
      </c>
      <c r="Q12" s="45"/>
      <c r="R12" s="45"/>
      <c r="S12" s="45"/>
      <c r="T12" s="45"/>
    </row>
    <row r="13" ht="15.0" customHeight="1">
      <c r="A13" s="79"/>
      <c r="B13" s="80"/>
      <c r="C13" s="32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 t="str">
        <f t="shared" si="1"/>
        <v/>
      </c>
      <c r="Q13" s="45"/>
      <c r="R13" s="45"/>
      <c r="S13" s="45"/>
      <c r="T13" s="45"/>
    </row>
    <row r="14" ht="15.0" customHeight="1">
      <c r="A14" s="79"/>
      <c r="B14" s="80"/>
      <c r="C14" s="32"/>
      <c r="D14" s="45"/>
      <c r="E14" s="45"/>
      <c r="F14" s="45"/>
      <c r="G14" s="45"/>
      <c r="H14" s="81"/>
      <c r="I14" s="82"/>
      <c r="J14" s="45"/>
      <c r="K14" s="45"/>
      <c r="L14" s="45"/>
      <c r="M14" s="45"/>
      <c r="N14" s="45"/>
      <c r="O14" s="45"/>
      <c r="P14" s="45" t="str">
        <f t="shared" si="1"/>
        <v/>
      </c>
      <c r="Q14" s="82"/>
      <c r="R14" s="45"/>
      <c r="S14" s="45"/>
      <c r="T14" s="45"/>
    </row>
    <row r="15" ht="15.0" customHeight="1">
      <c r="A15" s="79"/>
      <c r="B15" s="80"/>
      <c r="C15" s="32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 t="str">
        <f t="shared" si="1"/>
        <v/>
      </c>
      <c r="Q15" s="45"/>
      <c r="R15" s="45"/>
      <c r="S15" s="45"/>
      <c r="T15" s="45"/>
    </row>
    <row r="16" ht="15.0" customHeight="1">
      <c r="A16" s="79"/>
      <c r="B16" s="80"/>
      <c r="C16" s="32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 t="str">
        <f t="shared" si="1"/>
        <v/>
      </c>
      <c r="Q16" s="45"/>
      <c r="R16" s="45"/>
      <c r="S16" s="45"/>
      <c r="T16" s="45"/>
    </row>
    <row r="17" ht="15.0" customHeight="1">
      <c r="A17" s="79"/>
      <c r="B17" s="80"/>
      <c r="C17" s="32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 t="str">
        <f t="shared" si="1"/>
        <v/>
      </c>
      <c r="Q17" s="45"/>
      <c r="R17" s="45"/>
      <c r="S17" s="45"/>
      <c r="T17" s="45"/>
    </row>
    <row r="18" ht="15.0" customHeight="1">
      <c r="A18" s="79"/>
      <c r="B18" s="80"/>
      <c r="C18" s="32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 t="str">
        <f t="shared" si="1"/>
        <v/>
      </c>
      <c r="Q18" s="45"/>
      <c r="R18" s="45"/>
      <c r="S18" s="45"/>
      <c r="T18" s="45"/>
    </row>
    <row r="19" ht="15.0" customHeight="1">
      <c r="A19" s="79"/>
      <c r="B19" s="80"/>
      <c r="C19" s="3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 t="str">
        <f t="shared" si="1"/>
        <v/>
      </c>
      <c r="Q19" s="45"/>
      <c r="R19" s="45"/>
      <c r="S19" s="45"/>
      <c r="T19" s="45"/>
    </row>
    <row r="20" ht="15.0" customHeight="1">
      <c r="A20" s="79"/>
      <c r="B20" s="80"/>
      <c r="C20" s="32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 t="str">
        <f t="shared" si="1"/>
        <v/>
      </c>
      <c r="Q20" s="45"/>
      <c r="R20" s="45"/>
      <c r="S20" s="45"/>
      <c r="T20" s="45"/>
    </row>
    <row r="21" ht="15.0" customHeight="1">
      <c r="A21" s="79"/>
      <c r="B21" s="80"/>
      <c r="C21" s="3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 t="str">
        <f t="shared" si="1"/>
        <v/>
      </c>
      <c r="Q21" s="45"/>
      <c r="R21" s="45"/>
      <c r="S21" s="45"/>
      <c r="T21" s="45"/>
    </row>
    <row r="22" ht="15.0" customHeight="1">
      <c r="A22" s="79"/>
      <c r="B22" s="80"/>
      <c r="C22" s="32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 t="str">
        <f t="shared" si="1"/>
        <v/>
      </c>
      <c r="Q22" s="45"/>
      <c r="R22" s="45"/>
      <c r="S22" s="45"/>
      <c r="T22" s="45"/>
    </row>
    <row r="23" ht="12.75" customHeight="1">
      <c r="O23" s="51"/>
    </row>
    <row r="24" ht="12.75" customHeight="1">
      <c r="O24" s="51"/>
    </row>
    <row r="25" ht="12.75" customHeight="1">
      <c r="O25" s="51"/>
      <c r="Q25" s="75"/>
      <c r="R25" s="75"/>
      <c r="S25" s="75"/>
      <c r="T25" s="75"/>
    </row>
    <row r="26" ht="12.75" customHeight="1">
      <c r="O26" s="51"/>
    </row>
    <row r="27" ht="12.75" customHeight="1">
      <c r="O27" s="51"/>
    </row>
    <row r="28" ht="12.75" customHeight="1">
      <c r="O28" s="51"/>
    </row>
    <row r="29" ht="12.75" customHeight="1">
      <c r="O29" s="51"/>
    </row>
    <row r="30" ht="12.75" customHeight="1">
      <c r="O30" s="51"/>
    </row>
    <row r="31" ht="12.75" customHeight="1">
      <c r="O31" s="51"/>
    </row>
    <row r="32" ht="12.75" customHeight="1">
      <c r="O32" s="51"/>
    </row>
    <row r="33" ht="12.75" customHeight="1">
      <c r="O33" s="51"/>
    </row>
    <row r="34" ht="12.75" customHeight="1">
      <c r="O34" s="51"/>
    </row>
    <row r="35" ht="12.75" customHeight="1">
      <c r="O35" s="51"/>
    </row>
    <row r="36" ht="12.75" customHeight="1">
      <c r="O36" s="51"/>
    </row>
    <row r="37" ht="12.75" customHeight="1">
      <c r="O37" s="51"/>
    </row>
    <row r="38" ht="12.75" customHeight="1">
      <c r="O38" s="51"/>
    </row>
    <row r="39" ht="12.75" customHeight="1">
      <c r="O39" s="51"/>
    </row>
    <row r="40" ht="12.75" customHeight="1">
      <c r="O40" s="51"/>
    </row>
    <row r="41" ht="12.75" customHeight="1">
      <c r="O41" s="51"/>
    </row>
    <row r="42" ht="12.75" customHeight="1">
      <c r="O42" s="51"/>
    </row>
    <row r="43" ht="12.75" customHeight="1">
      <c r="O43" s="51"/>
    </row>
    <row r="44" ht="12.75" customHeight="1">
      <c r="O44" s="51"/>
    </row>
    <row r="45" ht="12.75" customHeight="1">
      <c r="O45" s="51"/>
    </row>
    <row r="46" ht="12.75" customHeight="1">
      <c r="O46" s="51"/>
    </row>
    <row r="47" ht="12.75" customHeight="1">
      <c r="O47" s="51"/>
    </row>
    <row r="48" ht="12.75" customHeight="1">
      <c r="O48" s="51"/>
    </row>
    <row r="49" ht="12.75" customHeight="1">
      <c r="O49" s="51"/>
    </row>
    <row r="50" ht="12.75" customHeight="1">
      <c r="O50" s="51"/>
    </row>
    <row r="51" ht="12.75" customHeight="1">
      <c r="O51" s="51"/>
    </row>
    <row r="52" ht="12.75" customHeight="1">
      <c r="O52" s="51"/>
    </row>
    <row r="53" ht="12.75" customHeight="1">
      <c r="O53" s="51"/>
    </row>
    <row r="54" ht="12.75" customHeight="1">
      <c r="O54" s="51"/>
    </row>
    <row r="55" ht="12.75" customHeight="1">
      <c r="O55" s="51"/>
    </row>
    <row r="56" ht="12.75" customHeight="1">
      <c r="O56" s="51"/>
    </row>
    <row r="57" ht="12.75" customHeight="1">
      <c r="O57" s="51"/>
    </row>
    <row r="58" ht="12.75" customHeight="1">
      <c r="O58" s="51"/>
    </row>
    <row r="59" ht="12.75" customHeight="1">
      <c r="O59" s="51"/>
    </row>
    <row r="60" ht="12.75" customHeight="1">
      <c r="O60" s="51"/>
    </row>
    <row r="61" ht="12.75" customHeight="1">
      <c r="O61" s="51"/>
    </row>
    <row r="62" ht="12.75" customHeight="1">
      <c r="O62" s="51"/>
    </row>
    <row r="63" ht="12.75" customHeight="1">
      <c r="O63" s="51"/>
    </row>
    <row r="64" ht="12.75" customHeight="1">
      <c r="O64" s="51"/>
    </row>
    <row r="65" ht="12.75" customHeight="1">
      <c r="O65" s="51"/>
    </row>
    <row r="66" ht="12.75" customHeight="1">
      <c r="O66" s="51"/>
    </row>
    <row r="67" ht="12.75" customHeight="1">
      <c r="O67" s="51"/>
    </row>
    <row r="68" ht="12.75" customHeight="1">
      <c r="O68" s="51"/>
    </row>
    <row r="69" ht="12.75" customHeight="1">
      <c r="O69" s="51"/>
    </row>
    <row r="70" ht="12.75" customHeight="1">
      <c r="O70" s="51"/>
    </row>
    <row r="71" ht="12.75" customHeight="1">
      <c r="O71" s="51"/>
    </row>
    <row r="72" ht="12.75" customHeight="1">
      <c r="O72" s="51"/>
    </row>
    <row r="73" ht="12.75" customHeight="1">
      <c r="O73" s="51"/>
    </row>
    <row r="74" ht="12.75" customHeight="1">
      <c r="O74" s="51"/>
    </row>
    <row r="75" ht="12.75" customHeight="1">
      <c r="O75" s="51"/>
    </row>
    <row r="76" ht="12.75" customHeight="1">
      <c r="O76" s="51"/>
    </row>
    <row r="77" ht="12.75" customHeight="1">
      <c r="O77" s="51"/>
    </row>
    <row r="78" ht="12.75" customHeight="1">
      <c r="O78" s="51"/>
    </row>
    <row r="79" ht="12.75" customHeight="1">
      <c r="O79" s="51"/>
    </row>
    <row r="80" ht="12.75" customHeight="1">
      <c r="O80" s="51"/>
    </row>
    <row r="81" ht="12.75" customHeight="1">
      <c r="O81" s="51"/>
    </row>
    <row r="82" ht="12.75" customHeight="1">
      <c r="O82" s="51"/>
    </row>
    <row r="83" ht="12.75" customHeight="1">
      <c r="O83" s="51"/>
    </row>
    <row r="84" ht="12.75" customHeight="1">
      <c r="O84" s="51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1:P1"/>
    <mergeCell ref="R1:T1"/>
    <mergeCell ref="A2:B2"/>
    <mergeCell ref="C2:J2"/>
    <mergeCell ref="K2:L2"/>
    <mergeCell ref="M2:T2"/>
    <mergeCell ref="A3:D3"/>
    <mergeCell ref="O3:T3"/>
    <mergeCell ref="C5:C6"/>
    <mergeCell ref="D5:G5"/>
    <mergeCell ref="H5:J5"/>
    <mergeCell ref="K5:M5"/>
    <mergeCell ref="N5:P5"/>
    <mergeCell ref="Q5:R5"/>
    <mergeCell ref="E3:G3"/>
    <mergeCell ref="H3:N3"/>
    <mergeCell ref="A4:A6"/>
    <mergeCell ref="B4:B6"/>
    <mergeCell ref="C4:R4"/>
    <mergeCell ref="S4:S6"/>
    <mergeCell ref="T4:T6"/>
  </mergeCells>
  <printOptions/>
  <pageMargins bottom="0.8875" footer="0.0" header="0.0" left="0.2" right="0.2" top="1.05416666666667"/>
  <pageSetup paperSize="9" orientation="landscape"/>
  <headerFooter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11.5"/>
    <col customWidth="1" min="3" max="3" width="29.13"/>
    <col customWidth="1" min="4" max="7" width="12.75"/>
    <col customWidth="1" min="8" max="26" width="11.75"/>
  </cols>
  <sheetData>
    <row r="1" ht="20.25" customHeight="1">
      <c r="A1" s="52" t="s">
        <v>335</v>
      </c>
      <c r="B1" s="53"/>
      <c r="C1" s="53"/>
      <c r="D1" s="53"/>
      <c r="E1" s="54"/>
      <c r="F1" s="55" t="s">
        <v>336</v>
      </c>
      <c r="G1" s="54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ht="19.5" customHeight="1">
      <c r="A2" s="57" t="s">
        <v>363</v>
      </c>
      <c r="B2" s="53"/>
      <c r="C2" s="53"/>
      <c r="D2" s="53"/>
      <c r="E2" s="53"/>
      <c r="F2" s="53"/>
      <c r="G2" s="54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ht="19.5" customHeight="1">
      <c r="A3" s="57" t="s">
        <v>338</v>
      </c>
      <c r="B3" s="53"/>
      <c r="C3" s="54"/>
      <c r="D3" s="58" t="s">
        <v>364</v>
      </c>
      <c r="E3" s="53"/>
      <c r="F3" s="53"/>
      <c r="G3" s="54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ht="19.5" customHeight="1">
      <c r="A4" s="57" t="s">
        <v>340</v>
      </c>
      <c r="B4" s="53"/>
      <c r="C4" s="54"/>
      <c r="D4" s="59" t="s">
        <v>341</v>
      </c>
      <c r="E4" s="53"/>
      <c r="F4" s="53"/>
      <c r="G4" s="54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ht="18.75" customHeight="1">
      <c r="A5" s="60" t="s">
        <v>342</v>
      </c>
      <c r="B5" s="61" t="s">
        <v>10</v>
      </c>
      <c r="C5" s="61" t="s">
        <v>11</v>
      </c>
      <c r="D5" s="62" t="s">
        <v>343</v>
      </c>
      <c r="E5" s="53"/>
      <c r="F5" s="54"/>
      <c r="G5" s="63" t="s">
        <v>344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18.75" customHeight="1">
      <c r="A6" s="65"/>
      <c r="B6" s="65"/>
      <c r="C6" s="65"/>
      <c r="D6" s="66" t="s">
        <v>345</v>
      </c>
      <c r="E6" s="66" t="s">
        <v>346</v>
      </c>
      <c r="F6" s="66" t="s">
        <v>347</v>
      </c>
      <c r="G6" s="6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15.0" customHeight="1">
      <c r="A7" s="67"/>
      <c r="B7" s="67"/>
      <c r="C7" s="67"/>
      <c r="D7" s="67"/>
      <c r="E7" s="67"/>
      <c r="F7" s="67"/>
      <c r="G7" s="67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ht="12.75" customHeight="1">
      <c r="A8" s="83">
        <v>1.0</v>
      </c>
      <c r="B8" s="84" t="str">
        <f>Mehatronika_bodovi!A7</f>
        <v>5/2015</v>
      </c>
      <c r="C8" s="85" t="str">
        <f>Mehatronika_bodovi!B7</f>
        <v>Milica Bakrač</v>
      </c>
      <c r="D8" s="86" t="str">
        <f>Mehatronika_bodovi!P7</f>
        <v/>
      </c>
      <c r="E8" s="86" t="str">
        <f>IF(Mehatronika_bodovi!R7="",Mehatronika_bodovi!Q7,Mehatronika_bodovi!R7)</f>
        <v/>
      </c>
      <c r="F8" s="86">
        <f t="shared" ref="F8:F12" si="1">D8+E8</f>
        <v>0</v>
      </c>
      <c r="G8" s="86" t="str">
        <f>Mehatronika_bodovi!T7</f>
        <v>F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ht="12.75" customHeight="1">
      <c r="A9" s="83">
        <v>2.0</v>
      </c>
      <c r="B9" s="84" t="str">
        <f>Mehatronika_bodovi!A8</f>
        <v>5/2014</v>
      </c>
      <c r="C9" s="85" t="str">
        <f>Mehatronika_bodovi!B8</f>
        <v>Ivan Tošić</v>
      </c>
      <c r="D9" s="86" t="str">
        <f>Mehatronika_bodovi!P8</f>
        <v/>
      </c>
      <c r="E9" s="86" t="str">
        <f>IF(Mehatronika_bodovi!R8="",Mehatronika_bodovi!Q8,Mehatronika_bodovi!R8)</f>
        <v/>
      </c>
      <c r="F9" s="86">
        <f t="shared" si="1"/>
        <v>0</v>
      </c>
      <c r="G9" s="86" t="str">
        <f>Mehatronika_bodovi!T8</f>
        <v>F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ht="12.75" customHeight="1">
      <c r="A10" s="83">
        <v>3.0</v>
      </c>
      <c r="B10" s="84" t="str">
        <f>Mehatronika_bodovi!A9</f>
        <v>6/2014</v>
      </c>
      <c r="C10" s="85" t="str">
        <f>Mehatronika_bodovi!B9</f>
        <v>Jovica Jelovac</v>
      </c>
      <c r="D10" s="86" t="str">
        <f>Mehatronika_bodovi!P9</f>
        <v/>
      </c>
      <c r="E10" s="86" t="str">
        <f>IF(Mehatronika_bodovi!R9="",Mehatronika_bodovi!Q9,Mehatronika_bodovi!R9)</f>
        <v/>
      </c>
      <c r="F10" s="86">
        <f t="shared" si="1"/>
        <v>0</v>
      </c>
      <c r="G10" s="86" t="str">
        <f>Mehatronika_bodovi!T9</f>
        <v>F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ht="12.75" customHeight="1">
      <c r="A11" s="83">
        <v>4.0</v>
      </c>
      <c r="B11" s="84" t="str">
        <f>Mehatronika_bodovi!A10</f>
        <v>12/2014</v>
      </c>
      <c r="C11" s="85" t="str">
        <f>Mehatronika_bodovi!B10</f>
        <v>Mirko Đoković</v>
      </c>
      <c r="D11" s="86">
        <f>Mehatronika_bodovi!P10</f>
        <v>25</v>
      </c>
      <c r="E11" s="86">
        <f>IF(Mehatronika_bodovi!R10="",Mehatronika_bodovi!Q10,Mehatronika_bodovi!R10)</f>
        <v>28</v>
      </c>
      <c r="F11" s="86">
        <f t="shared" si="1"/>
        <v>53</v>
      </c>
      <c r="G11" s="86" t="str">
        <f>Mehatronika_bodovi!T10</f>
        <v>E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ht="12.75" customHeight="1">
      <c r="A12" s="87">
        <v>5.0</v>
      </c>
      <c r="B12" s="88" t="str">
        <f>Mehatronika_bodovi!A11</f>
        <v>17/2014</v>
      </c>
      <c r="C12" s="89" t="str">
        <f>Mehatronika_bodovi!B11</f>
        <v>Nikola Ćirković</v>
      </c>
      <c r="D12" s="90">
        <f>Mehatronika_bodovi!P11</f>
        <v>8</v>
      </c>
      <c r="E12" s="90" t="str">
        <f>IF(Mehatronika_bodovi!R11="",Mehatronika_bodovi!Q11,Mehatronika_bodovi!R11)</f>
        <v/>
      </c>
      <c r="F12" s="90">
        <f t="shared" si="1"/>
        <v>8</v>
      </c>
      <c r="G12" s="90" t="str">
        <f>Mehatronika_bodovi!T11</f>
        <v>F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ht="12.75" customHeight="1">
      <c r="A13" s="56"/>
      <c r="B13" s="73"/>
      <c r="C13" s="73"/>
      <c r="D13" s="74"/>
      <c r="E13" s="74"/>
      <c r="F13" s="74"/>
      <c r="G13" s="74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ht="12.75" customHeight="1">
      <c r="A14" s="56"/>
      <c r="B14" s="73"/>
      <c r="C14" s="73"/>
      <c r="D14" s="74"/>
      <c r="E14" s="74"/>
      <c r="F14" s="74"/>
      <c r="G14" s="74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ht="12.75" customHeight="1">
      <c r="A15" s="56"/>
      <c r="B15" s="73"/>
      <c r="C15" s="73"/>
      <c r="D15" s="74"/>
      <c r="E15" s="74"/>
      <c r="F15" s="74"/>
      <c r="G15" s="74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ht="12.75" customHeight="1">
      <c r="A16" s="56"/>
      <c r="B16" s="73"/>
      <c r="C16" s="73"/>
      <c r="D16" s="74"/>
      <c r="E16" s="74"/>
      <c r="F16" s="74"/>
      <c r="G16" s="74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ht="12.75" customHeight="1">
      <c r="A17" s="56"/>
      <c r="B17" s="73"/>
      <c r="C17" s="73"/>
      <c r="D17" s="74"/>
      <c r="E17" s="74"/>
      <c r="F17" s="74"/>
      <c r="G17" s="74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ht="12.75" customHeight="1">
      <c r="A18" s="56"/>
      <c r="B18" s="73"/>
      <c r="C18" s="73"/>
      <c r="D18" s="74"/>
      <c r="E18" s="74"/>
      <c r="F18" s="74"/>
      <c r="G18" s="74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ht="12.75" customHeight="1">
      <c r="A19" s="56"/>
      <c r="B19" s="73"/>
      <c r="C19" s="73"/>
      <c r="D19" s="74"/>
      <c r="E19" s="74"/>
      <c r="F19" s="74"/>
      <c r="G19" s="74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ht="12.75" customHeight="1">
      <c r="A20" s="56"/>
      <c r="B20" s="73"/>
      <c r="C20" s="73"/>
      <c r="D20" s="74"/>
      <c r="E20" s="74"/>
      <c r="F20" s="74"/>
      <c r="G20" s="74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ht="12.75" customHeight="1">
      <c r="A21" s="56"/>
      <c r="B21" s="73"/>
      <c r="C21" s="73"/>
      <c r="D21" s="74"/>
      <c r="E21" s="74"/>
      <c r="F21" s="74"/>
      <c r="G21" s="74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ht="12.75" customHeight="1">
      <c r="A22" s="56"/>
      <c r="B22" s="73"/>
      <c r="C22" s="73"/>
      <c r="D22" s="74"/>
      <c r="E22" s="74"/>
      <c r="F22" s="74"/>
      <c r="G22" s="74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ht="12.75" customHeight="1">
      <c r="A23" s="56"/>
      <c r="B23" s="73"/>
      <c r="C23" s="73"/>
      <c r="D23" s="74"/>
      <c r="E23" s="74"/>
      <c r="F23" s="74"/>
      <c r="G23" s="74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ht="12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ht="12.75" customHeight="1">
      <c r="A25" s="56"/>
      <c r="B25" s="56"/>
      <c r="C25" s="56"/>
      <c r="D25" s="56"/>
      <c r="E25" s="91"/>
      <c r="F25" s="91"/>
      <c r="G25" s="91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ht="12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ht="12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ht="12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ht="12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ht="12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ht="12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ht="12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ht="12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ht="12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ht="12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ht="12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ht="12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ht="12.7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ht="12.7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ht="12.7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ht="12.7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ht="12.7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ht="12.7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ht="12.7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ht="12.7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ht="12.7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ht="12.7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ht="12.7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ht="12.7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ht="12.7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ht="12.7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ht="12.7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ht="12.7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ht="12.7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ht="12.7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ht="12.7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ht="12.7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ht="12.7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ht="12.7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ht="12.75" customHeigh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ht="12.7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ht="12.75" customHeigh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ht="12.75" customHeigh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ht="12.75" customHeight="1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ht="12.75" customHeigh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ht="12.75" customHeigh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ht="12.75" customHeigh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ht="12.75" customHeigh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ht="12.75" customHeigh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ht="12.75" customHeigh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ht="12.75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ht="12.75" customHeigh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ht="12.75" customHeigh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ht="12.75" customHeigh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ht="12.75" customHeigh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ht="12.75" customHeigh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ht="12.75" customHeigh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ht="12.75" customHeigh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ht="12.75" customHeigh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ht="12.75" customHeigh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ht="12.75" customHeigh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ht="12.75" customHeigh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ht="12.75" customHeigh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ht="12.75" customHeigh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ht="12.75" customHeigh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ht="12.75" customHeigh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ht="12.75" customHeigh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ht="12.75" customHeigh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ht="12.75" customHeight="1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ht="12.75" customHeight="1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ht="12.75" customHeight="1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ht="12.75" customHeight="1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ht="12.75" customHeight="1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ht="12.75" customHeight="1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ht="12.75" customHeight="1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ht="12.75" customHeight="1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ht="12.75" customHeight="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ht="12.75" customHeight="1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ht="12.75" customHeight="1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ht="12.75" customHeight="1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ht="12.75" customHeight="1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ht="12.75" customHeight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ht="12.75" customHeight="1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ht="12.75" customHeigh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ht="12.75" customHeigh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ht="12.75" customHeigh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ht="12.75" customHeight="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ht="12.75" customHeight="1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ht="12.75" customHeight="1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ht="12.75" customHeight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ht="12.75" customHeight="1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ht="12.75" customHeigh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ht="12.75" customHeight="1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ht="12.75" customHeigh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ht="12.75" customHeight="1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ht="12.75" customHeigh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ht="12.75" customHeight="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ht="12.75" customHeigh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ht="12.75" customHeight="1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ht="12.75" customHeight="1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ht="12.75" customHeight="1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ht="12.75" customHeight="1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ht="12.75" customHeight="1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ht="12.75" customHeight="1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ht="12.75" customHeight="1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ht="12.75" customHeight="1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ht="12.75" customHeight="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ht="12.75" customHeight="1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ht="12.75" customHeight="1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ht="12.7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ht="12.7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ht="12.7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ht="12.7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ht="12.7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ht="12.7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ht="12.7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ht="12.7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ht="12.7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ht="12.7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ht="12.75" customHeight="1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ht="12.75" customHeight="1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ht="12.75" customHeight="1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ht="12.75" customHeight="1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ht="12.75" customHeight="1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ht="12.75" customHeight="1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ht="12.75" customHeight="1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ht="12.75" customHeight="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ht="12.75" customHeight="1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ht="12.75" customHeight="1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ht="12.75" customHeight="1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ht="12.75" customHeight="1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ht="12.75" customHeight="1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ht="12.75" customHeight="1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ht="12.75" customHeight="1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ht="12.75" customHeight="1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ht="12.75" customHeight="1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ht="12.75" customHeight="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ht="12.75" customHeight="1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ht="12.75" customHeight="1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ht="12.75" customHeight="1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ht="12.75" customHeight="1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ht="12.75" customHeight="1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ht="12.75" customHeight="1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ht="12.75" customHeight="1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ht="12.75" customHeight="1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ht="12.75" customHeight="1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ht="12.75" customHeight="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ht="12.75" customHeight="1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ht="12.75" customHeight="1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ht="12.75" customHeight="1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ht="12.75" customHeight="1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ht="12.75" customHeight="1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ht="12.75" customHeight="1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ht="12.75" customHeight="1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ht="12.75" customHeight="1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ht="12.75" customHeight="1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ht="12.75" customHeight="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ht="12.75" customHeight="1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ht="12.75" customHeight="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ht="12.75" customHeight="1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ht="12.75" customHeight="1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ht="12.75" customHeight="1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ht="12.75" customHeight="1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ht="12.75" customHeight="1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ht="12.75" customHeight="1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ht="12.75" customHeight="1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ht="12.75" customHeight="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ht="12.75" customHeight="1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ht="12.75" customHeight="1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ht="12.75" customHeight="1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ht="12.75" customHeight="1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ht="12.75" customHeight="1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ht="12.75" customHeight="1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ht="12.75" customHeight="1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ht="12.75" customHeight="1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ht="12.75" customHeight="1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ht="12.75" customHeight="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ht="12.75" customHeight="1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ht="12.75" customHeight="1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ht="12.75" customHeight="1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ht="12.75" customHeight="1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ht="12.75" customHeight="1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ht="12.75" customHeight="1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ht="12.75" customHeight="1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ht="12.75" customHeight="1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ht="12.75" customHeight="1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ht="12.75" customHeight="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ht="12.75" customHeight="1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ht="12.75" customHeight="1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ht="12.75" customHeight="1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ht="12.75" customHeight="1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ht="12.75" customHeight="1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ht="12.75" customHeight="1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ht="12.75" customHeight="1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ht="12.75" customHeight="1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ht="12.75" customHeight="1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ht="12.75" customHeight="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ht="12.75" customHeight="1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ht="12.75" customHeight="1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ht="12.75" customHeight="1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ht="12.75" customHeight="1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ht="12.75" customHeight="1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ht="12.75" customHeight="1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ht="12.75" customHeight="1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ht="12.75" customHeight="1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ht="12.75" customHeight="1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ht="12.75" customHeight="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ht="12.75" customHeight="1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ht="12.75" customHeight="1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ht="12.75" customHeight="1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ht="12.75" customHeight="1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ht="12.75" customHeight="1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ht="12.75" customHeight="1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ht="12.75" customHeight="1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ht="12.75" customHeight="1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ht="12.75" customHeight="1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ht="12.75" customHeight="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ht="12.75" customHeight="1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ht="12.75" customHeight="1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ht="12.75" customHeight="1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ht="12.75" customHeight="1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ht="12.75" customHeight="1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ht="12.75" customHeight="1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ht="12.75" customHeight="1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ht="12.75" customHeight="1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ht="12.75" customHeight="1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ht="12.75" customHeight="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ht="12.75" customHeight="1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ht="12.75" customHeight="1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ht="12.75" customHeight="1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ht="12.75" customHeight="1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ht="12.75" customHeight="1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ht="12.75" customHeight="1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ht="12.75" customHeight="1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ht="12.75" customHeight="1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ht="12.75" customHeight="1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ht="12.75" customHeight="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ht="12.75" customHeight="1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ht="12.75" customHeight="1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ht="12.75" customHeight="1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ht="12.75" customHeight="1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ht="12.75" customHeight="1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ht="12.75" customHeight="1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ht="12.75" customHeight="1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ht="12.75" customHeight="1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ht="12.75" customHeight="1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ht="12.75" customHeight="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ht="12.75" customHeight="1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ht="12.75" customHeight="1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ht="12.75" customHeight="1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ht="12.75" customHeight="1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ht="12.75" customHeight="1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ht="12.75" customHeight="1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ht="12.75" customHeight="1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ht="12.75" customHeight="1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ht="12.75" customHeight="1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ht="12.75" customHeight="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ht="12.75" customHeight="1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ht="12.75" customHeight="1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ht="12.75" customHeight="1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ht="12.75" customHeight="1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ht="12.75" customHeight="1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ht="12.75" customHeight="1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ht="12.75" customHeight="1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ht="12.75" customHeight="1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ht="12.75" customHeight="1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ht="12.75" customHeight="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ht="12.75" customHeight="1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ht="12.75" customHeight="1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ht="12.75" customHeight="1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ht="12.75" customHeight="1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ht="12.75" customHeight="1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ht="12.75" customHeight="1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ht="12.75" customHeight="1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ht="12.75" customHeight="1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ht="12.75" customHeight="1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ht="12.75" customHeight="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ht="12.75" customHeight="1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ht="12.75" customHeight="1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ht="12.75" customHeight="1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ht="12.75" customHeight="1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ht="12.75" customHeight="1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ht="12.75" customHeight="1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ht="12.75" customHeight="1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ht="12.75" customHeight="1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ht="12.75" customHeight="1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ht="12.75" customHeight="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ht="12.75" customHeight="1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ht="12.75" customHeight="1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ht="12.75" customHeight="1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ht="12.75" customHeight="1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ht="12.75" customHeight="1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ht="12.75" customHeight="1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ht="12.75" customHeight="1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ht="12.75" customHeight="1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ht="12.75" customHeight="1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ht="12.75" customHeight="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ht="12.75" customHeight="1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ht="12.75" customHeight="1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ht="12.75" customHeight="1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ht="12.75" customHeight="1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ht="12.75" customHeight="1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ht="12.75" customHeight="1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ht="12.75" customHeight="1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ht="12.75" customHeight="1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ht="12.75" customHeight="1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ht="12.75" customHeight="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ht="12.75" customHeight="1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ht="12.75" customHeight="1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ht="12.75" customHeight="1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ht="12.75" customHeight="1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ht="12.75" customHeight="1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ht="12.75" customHeight="1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ht="12.75" customHeight="1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ht="12.75" customHeight="1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ht="12.75" customHeight="1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ht="12.75" customHeight="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ht="12.75" customHeight="1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ht="12.75" customHeight="1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ht="12.75" customHeight="1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ht="12.75" customHeight="1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ht="12.75" customHeight="1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ht="12.75" customHeight="1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ht="12.75" customHeight="1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ht="12.75" customHeight="1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ht="12.75" customHeight="1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ht="12.75" customHeight="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ht="12.75" customHeight="1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ht="12.75" customHeight="1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ht="12.75" customHeight="1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ht="12.75" customHeight="1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ht="12.75" customHeight="1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ht="12.75" customHeight="1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ht="12.75" customHeight="1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ht="12.75" customHeight="1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ht="12.75" customHeight="1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ht="12.75" customHeight="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ht="12.75" customHeight="1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ht="12.75" customHeight="1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ht="12.75" customHeight="1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ht="12.75" customHeight="1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ht="12.75" customHeight="1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ht="12.75" customHeight="1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ht="12.75" customHeight="1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ht="12.75" customHeight="1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ht="12.75" customHeight="1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ht="12.75" customHeight="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ht="12.75" customHeight="1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ht="12.75" customHeight="1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ht="12.75" customHeight="1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ht="12.75" customHeight="1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ht="12.75" customHeight="1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ht="12.75" customHeight="1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ht="12.75" customHeight="1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ht="12.75" customHeight="1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ht="12.75" customHeight="1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ht="12.75" customHeight="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ht="12.75" customHeight="1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ht="12.75" customHeight="1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ht="12.75" customHeight="1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ht="12.75" customHeight="1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ht="12.75" customHeight="1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ht="12.75" customHeight="1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ht="12.75" customHeight="1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ht="12.75" customHeight="1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ht="12.75" customHeight="1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ht="12.75" customHeight="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ht="12.75" customHeight="1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ht="12.75" customHeight="1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ht="12.75" customHeight="1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ht="12.75" customHeight="1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ht="12.75" customHeight="1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ht="12.75" customHeight="1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ht="12.75" customHeight="1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ht="12.75" customHeight="1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ht="12.75" customHeight="1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ht="12.75" customHeight="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ht="12.75" customHeight="1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ht="12.75" customHeight="1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ht="12.75" customHeight="1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ht="12.75" customHeight="1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ht="12.75" customHeight="1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ht="12.75" customHeight="1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ht="12.75" customHeight="1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ht="12.75" customHeight="1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ht="12.75" customHeight="1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ht="12.75" customHeight="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ht="12.75" customHeight="1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ht="12.75" customHeight="1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ht="12.75" customHeight="1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ht="12.75" customHeight="1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ht="12.75" customHeight="1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ht="12.75" customHeight="1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ht="12.75" customHeight="1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ht="12.75" customHeight="1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ht="12.75" customHeight="1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ht="12.75" customHeight="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ht="12.75" customHeight="1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ht="12.75" customHeight="1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ht="12.75" customHeight="1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ht="12.75" customHeight="1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ht="12.75" customHeight="1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ht="12.75" customHeight="1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ht="12.75" customHeight="1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ht="12.75" customHeight="1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ht="12.75" customHeight="1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ht="12.75" customHeight="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ht="12.75" customHeight="1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ht="12.75" customHeight="1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ht="12.75" customHeight="1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ht="12.75" customHeight="1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ht="12.75" customHeight="1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ht="12.75" customHeight="1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ht="12.75" customHeight="1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ht="12.75" customHeight="1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ht="12.75" customHeight="1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ht="12.75" customHeight="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ht="12.75" customHeight="1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ht="12.75" customHeight="1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ht="12.75" customHeight="1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ht="12.75" customHeight="1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ht="12.75" customHeight="1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ht="12.75" customHeight="1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ht="12.75" customHeight="1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ht="12.75" customHeight="1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ht="12.75" customHeight="1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ht="12.75" customHeight="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ht="12.75" customHeight="1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ht="12.75" customHeight="1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ht="12.75" customHeight="1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ht="12.75" customHeight="1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ht="12.75" customHeight="1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ht="12.75" customHeight="1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ht="12.75" customHeight="1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ht="12.75" customHeight="1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ht="12.75" customHeight="1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ht="12.75" customHeight="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ht="12.75" customHeight="1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ht="12.75" customHeight="1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ht="12.75" customHeight="1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ht="12.75" customHeight="1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ht="12.75" customHeight="1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ht="12.75" customHeight="1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ht="12.75" customHeight="1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ht="12.75" customHeight="1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ht="12.75" customHeight="1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ht="12.75" customHeight="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ht="12.75" customHeight="1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ht="12.75" customHeight="1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ht="12.75" customHeight="1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ht="12.75" customHeight="1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ht="12.75" customHeight="1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ht="12.75" customHeight="1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ht="12.75" customHeight="1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ht="12.75" customHeight="1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ht="12.75" customHeight="1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ht="12.75" customHeight="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ht="12.75" customHeight="1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ht="12.75" customHeight="1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ht="12.75" customHeight="1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ht="12.75" customHeight="1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ht="12.75" customHeight="1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ht="12.75" customHeight="1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ht="12.75" customHeight="1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ht="12.75" customHeight="1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ht="12.75" customHeight="1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ht="12.75" customHeight="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ht="12.75" customHeight="1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ht="12.75" customHeight="1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ht="12.75" customHeight="1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ht="12.75" customHeight="1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ht="12.75" customHeight="1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ht="12.75" customHeight="1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ht="12.75" customHeight="1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ht="12.75" customHeight="1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ht="12.75" customHeight="1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ht="12.75" customHeight="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ht="12.75" customHeight="1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ht="12.75" customHeight="1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ht="12.75" customHeight="1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ht="12.75" customHeight="1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ht="12.75" customHeight="1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ht="12.75" customHeight="1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ht="12.75" customHeight="1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ht="12.75" customHeight="1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ht="12.75" customHeight="1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ht="12.75" customHeight="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ht="12.75" customHeight="1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ht="12.75" customHeight="1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ht="12.75" customHeight="1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ht="12.75" customHeight="1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ht="12.75" customHeight="1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ht="12.75" customHeight="1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ht="12.75" customHeight="1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ht="12.75" customHeight="1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ht="12.75" customHeight="1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ht="12.75" customHeight="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ht="12.75" customHeight="1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ht="12.75" customHeight="1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ht="12.75" customHeight="1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ht="12.75" customHeight="1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ht="12.75" customHeight="1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ht="12.75" customHeight="1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ht="12.75" customHeight="1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ht="12.75" customHeight="1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ht="12.75" customHeight="1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ht="12.75" customHeight="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ht="12.75" customHeight="1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ht="12.75" customHeight="1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ht="12.75" customHeight="1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ht="12.75" customHeight="1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ht="12.75" customHeight="1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ht="12.75" customHeight="1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ht="12.75" customHeight="1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ht="12.75" customHeight="1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ht="12.75" customHeight="1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ht="12.75" customHeight="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ht="12.75" customHeight="1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ht="12.75" customHeight="1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ht="12.75" customHeight="1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ht="12.75" customHeight="1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ht="12.75" customHeight="1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ht="12.75" customHeight="1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ht="12.75" customHeight="1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ht="12.75" customHeight="1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ht="12.75" customHeight="1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ht="12.75" customHeight="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ht="12.75" customHeight="1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ht="12.75" customHeight="1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ht="12.75" customHeight="1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ht="12.75" customHeight="1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ht="12.75" customHeight="1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ht="12.75" customHeight="1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ht="12.75" customHeight="1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ht="12.75" customHeight="1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ht="12.75" customHeight="1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ht="12.75" customHeight="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ht="12.75" customHeight="1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ht="12.75" customHeight="1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ht="12.75" customHeight="1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ht="12.75" customHeight="1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ht="12.75" customHeight="1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ht="12.75" customHeight="1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ht="12.75" customHeight="1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ht="12.75" customHeight="1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ht="12.75" customHeight="1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ht="12.75" customHeight="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ht="12.75" customHeight="1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ht="12.75" customHeight="1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ht="12.75" customHeight="1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ht="12.75" customHeight="1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ht="12.75" customHeight="1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ht="12.75" customHeight="1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ht="12.75" customHeight="1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ht="12.75" customHeight="1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ht="12.75" customHeight="1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ht="12.75" customHeight="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ht="12.75" customHeight="1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ht="12.75" customHeight="1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ht="12.75" customHeight="1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ht="12.75" customHeight="1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ht="12.75" customHeight="1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ht="12.75" customHeight="1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ht="12.75" customHeight="1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ht="12.75" customHeight="1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ht="12.75" customHeight="1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ht="12.75" customHeight="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ht="12.75" customHeight="1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ht="12.75" customHeight="1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ht="12.75" customHeight="1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ht="12.75" customHeight="1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ht="12.75" customHeight="1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ht="12.75" customHeight="1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ht="12.75" customHeight="1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ht="12.75" customHeight="1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ht="12.75" customHeight="1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ht="12.75" customHeight="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ht="12.75" customHeight="1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ht="12.75" customHeight="1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ht="12.75" customHeight="1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ht="12.75" customHeight="1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ht="12.75" customHeight="1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ht="12.75" customHeight="1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ht="12.75" customHeight="1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ht="12.75" customHeight="1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ht="12.75" customHeight="1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ht="12.75" customHeight="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ht="12.75" customHeight="1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ht="12.75" customHeight="1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ht="12.75" customHeight="1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ht="12.75" customHeight="1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ht="12.75" customHeight="1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ht="12.75" customHeight="1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ht="12.75" customHeight="1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ht="12.75" customHeight="1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ht="12.75" customHeight="1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ht="12.75" customHeight="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ht="12.75" customHeight="1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ht="12.75" customHeight="1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ht="12.75" customHeight="1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ht="12.75" customHeight="1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ht="12.75" customHeight="1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ht="12.75" customHeight="1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ht="12.75" customHeight="1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ht="12.75" customHeight="1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ht="12.75" customHeight="1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ht="12.75" customHeight="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ht="12.75" customHeight="1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ht="12.75" customHeight="1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ht="12.75" customHeight="1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ht="12.75" customHeight="1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ht="12.75" customHeight="1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ht="12.75" customHeight="1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ht="12.75" customHeight="1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ht="12.75" customHeight="1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ht="12.75" customHeight="1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ht="12.75" customHeight="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ht="12.75" customHeight="1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ht="12.75" customHeight="1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ht="12.75" customHeight="1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ht="12.75" customHeight="1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ht="12.75" customHeight="1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ht="12.75" customHeight="1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ht="12.75" customHeight="1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ht="12.75" customHeight="1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ht="12.75" customHeight="1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ht="12.75" customHeight="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ht="12.75" customHeight="1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ht="12.75" customHeight="1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ht="12.75" customHeight="1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ht="12.75" customHeight="1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ht="12.75" customHeight="1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ht="12.75" customHeight="1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ht="12.75" customHeight="1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ht="12.75" customHeight="1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ht="12.75" customHeight="1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ht="12.75" customHeight="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ht="12.75" customHeight="1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ht="12.75" customHeight="1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ht="12.75" customHeight="1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ht="12.75" customHeight="1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ht="12.75" customHeight="1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ht="12.75" customHeight="1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ht="12.75" customHeight="1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ht="12.75" customHeight="1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ht="12.75" customHeight="1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ht="12.75" customHeight="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ht="12.75" customHeight="1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ht="12.75" customHeight="1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ht="12.75" customHeight="1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ht="12.75" customHeight="1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ht="12.75" customHeight="1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ht="12.75" customHeight="1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ht="12.75" customHeight="1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ht="12.75" customHeight="1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ht="12.75" customHeight="1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ht="12.75" customHeight="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ht="12.75" customHeight="1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ht="12.75" customHeight="1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ht="12.75" customHeight="1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ht="12.75" customHeight="1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ht="12.75" customHeight="1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ht="12.75" customHeight="1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ht="12.75" customHeight="1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ht="12.75" customHeight="1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ht="12.75" customHeight="1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ht="12.75" customHeight="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ht="12.75" customHeight="1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ht="12.75" customHeight="1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ht="12.75" customHeight="1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ht="12.75" customHeight="1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ht="12.75" customHeight="1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ht="12.75" customHeight="1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ht="12.75" customHeight="1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ht="12.75" customHeight="1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ht="12.75" customHeight="1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ht="12.75" customHeight="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ht="12.75" customHeight="1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ht="12.75" customHeight="1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ht="12.75" customHeight="1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ht="12.75" customHeight="1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ht="12.75" customHeight="1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ht="12.75" customHeight="1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ht="12.75" customHeight="1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ht="12.75" customHeight="1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ht="12.75" customHeight="1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ht="12.75" customHeight="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ht="12.75" customHeight="1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ht="12.75" customHeight="1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ht="12.75" customHeight="1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ht="12.75" customHeight="1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ht="12.75" customHeight="1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ht="12.75" customHeight="1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ht="12.75" customHeight="1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ht="12.75" customHeight="1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ht="12.75" customHeight="1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ht="12.75" customHeight="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ht="12.75" customHeight="1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ht="12.75" customHeight="1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ht="12.75" customHeight="1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ht="12.75" customHeight="1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ht="12.75" customHeight="1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ht="12.75" customHeight="1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ht="12.75" customHeight="1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ht="12.75" customHeight="1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ht="12.75" customHeight="1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ht="12.75" customHeight="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ht="12.75" customHeight="1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ht="12.75" customHeight="1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ht="12.75" customHeight="1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ht="12.75" customHeight="1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ht="12.75" customHeight="1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ht="12.75" customHeight="1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ht="12.75" customHeight="1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ht="12.75" customHeight="1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ht="12.75" customHeight="1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ht="12.75" customHeight="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ht="12.75" customHeight="1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ht="12.75" customHeight="1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ht="12.75" customHeight="1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ht="12.75" customHeight="1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ht="12.75" customHeight="1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ht="12.75" customHeight="1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ht="12.75" customHeight="1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ht="12.75" customHeight="1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ht="12.75" customHeight="1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ht="12.75" customHeight="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ht="12.75" customHeight="1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ht="12.75" customHeight="1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ht="12.75" customHeight="1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ht="12.75" customHeight="1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ht="12.75" customHeight="1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ht="12.75" customHeight="1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ht="12.75" customHeight="1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ht="12.75" customHeight="1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ht="12.75" customHeight="1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ht="12.75" customHeight="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ht="12.75" customHeight="1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ht="12.75" customHeight="1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ht="12.75" customHeight="1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ht="12.75" customHeight="1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ht="12.75" customHeight="1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ht="12.75" customHeight="1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ht="12.75" customHeight="1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ht="12.75" customHeight="1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ht="12.75" customHeight="1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ht="12.75" customHeight="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ht="12.75" customHeight="1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ht="12.75" customHeight="1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ht="12.75" customHeight="1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ht="12.75" customHeight="1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ht="12.75" customHeight="1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ht="12.75" customHeight="1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ht="12.75" customHeight="1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ht="12.75" customHeight="1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ht="12.75" customHeight="1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ht="12.75" customHeight="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ht="12.75" customHeight="1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ht="12.75" customHeight="1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ht="12.75" customHeight="1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ht="12.75" customHeight="1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ht="12.75" customHeight="1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ht="12.75" customHeight="1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ht="12.75" customHeight="1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ht="12.75" customHeight="1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ht="12.75" customHeight="1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ht="12.75" customHeight="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ht="12.75" customHeight="1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ht="12.75" customHeight="1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ht="12.75" customHeight="1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ht="12.75" customHeight="1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ht="12.75" customHeight="1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ht="12.75" customHeight="1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ht="12.75" customHeight="1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ht="12.75" customHeight="1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ht="12.75" customHeight="1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ht="12.75" customHeight="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ht="12.75" customHeight="1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ht="12.75" customHeight="1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ht="12.75" customHeight="1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ht="12.75" customHeight="1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ht="12.75" customHeight="1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ht="12.75" customHeight="1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ht="12.75" customHeight="1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ht="12.75" customHeight="1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ht="12.75" customHeight="1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ht="12.75" customHeight="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ht="12.75" customHeight="1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ht="12.75" customHeight="1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ht="12.75" customHeight="1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ht="12.75" customHeight="1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ht="12.75" customHeight="1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ht="12.75" customHeight="1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ht="12.75" customHeight="1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ht="12.75" customHeight="1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ht="12.75" customHeight="1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ht="12.75" customHeight="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ht="12.75" customHeight="1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ht="12.75" customHeight="1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ht="12.75" customHeight="1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ht="12.75" customHeight="1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ht="12.75" customHeight="1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ht="12.75" customHeight="1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ht="12.75" customHeight="1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ht="12.75" customHeight="1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ht="12.75" customHeight="1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ht="12.75" customHeight="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ht="12.75" customHeight="1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ht="12.75" customHeight="1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ht="12.75" customHeight="1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ht="12.75" customHeight="1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ht="12.75" customHeight="1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ht="12.75" customHeight="1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ht="12.75" customHeight="1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ht="12.75" customHeight="1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ht="12.75" customHeight="1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ht="12.75" customHeight="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ht="12.75" customHeight="1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ht="12.75" customHeight="1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ht="12.75" customHeight="1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ht="12.75" customHeight="1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ht="12.75" customHeight="1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ht="12.75" customHeight="1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ht="12.75" customHeight="1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ht="12.75" customHeight="1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ht="12.75" customHeight="1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ht="12.75" customHeight="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ht="12.75" customHeight="1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ht="12.75" customHeight="1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ht="12.75" customHeight="1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ht="12.75" customHeight="1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ht="12.75" customHeight="1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ht="12.75" customHeight="1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ht="12.75" customHeight="1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ht="12.75" customHeight="1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ht="12.75" customHeight="1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ht="12.75" customHeight="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ht="12.75" customHeight="1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ht="12.75" customHeight="1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ht="12.75" customHeight="1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ht="12.75" customHeight="1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ht="12.75" customHeight="1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ht="12.75" customHeight="1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ht="12.75" customHeight="1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ht="12.75" customHeight="1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ht="12.75" customHeight="1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ht="12.75" customHeight="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ht="12.75" customHeight="1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ht="12.75" customHeight="1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ht="12.75" customHeight="1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ht="12.75" customHeight="1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ht="12.75" customHeight="1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ht="12.75" customHeight="1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ht="12.75" customHeight="1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ht="12.75" customHeight="1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ht="12.75" customHeight="1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ht="12.75" customHeight="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ht="12.75" customHeight="1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ht="12.75" customHeight="1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 ht="12.75" customHeight="1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 ht="12.75" customHeight="1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 ht="12.75" customHeight="1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 ht="12.75" customHeight="1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 ht="12.75" customHeight="1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 ht="12.75" customHeight="1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 ht="12.75" customHeight="1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</sheetData>
  <mergeCells count="15">
    <mergeCell ref="A5:A7"/>
    <mergeCell ref="B5:B7"/>
    <mergeCell ref="C5:C7"/>
    <mergeCell ref="G5:G7"/>
    <mergeCell ref="D6:D7"/>
    <mergeCell ref="E6:E7"/>
    <mergeCell ref="F6:F7"/>
    <mergeCell ref="A1:E1"/>
    <mergeCell ref="F1:G1"/>
    <mergeCell ref="A2:G2"/>
    <mergeCell ref="A3:C3"/>
    <mergeCell ref="D3:G3"/>
    <mergeCell ref="A4:C4"/>
    <mergeCell ref="D4:G4"/>
    <mergeCell ref="D5:F5"/>
  </mergeCells>
  <printOptions/>
  <pageMargins bottom="0.8875" footer="0.0" header="0.0" left="0.2" right="0.2" top="0.88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75"/>
    <col customWidth="1" min="2" max="26" width="11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>
      <c r="B6" s="92" t="s">
        <v>3</v>
      </c>
      <c r="C6" s="92" t="s">
        <v>365</v>
      </c>
      <c r="D6" s="92" t="s">
        <v>366</v>
      </c>
      <c r="E6" s="92" t="s">
        <v>367</v>
      </c>
      <c r="F6" s="92" t="s">
        <v>368</v>
      </c>
      <c r="G6" s="92" t="s">
        <v>369</v>
      </c>
      <c r="H6" s="92" t="s">
        <v>370</v>
      </c>
      <c r="I6" s="92" t="s">
        <v>347</v>
      </c>
      <c r="J6" s="92" t="s">
        <v>371</v>
      </c>
    </row>
    <row r="7" ht="12.75" customHeight="1">
      <c r="B7" s="92" t="s">
        <v>372</v>
      </c>
      <c r="C7" s="92">
        <f>COUNTIF(Masinstvo_ocjene!G8:G176,"A")</f>
        <v>0</v>
      </c>
      <c r="D7" s="92">
        <f>COUNTIF(Masinstvo_ocjene!G8:G176,"B")</f>
        <v>1</v>
      </c>
      <c r="E7" s="92">
        <f>COUNTIF(Masinstvo_ocjene!G8:G176,"C")</f>
        <v>0</v>
      </c>
      <c r="F7" s="92">
        <f>COUNTIF(Masinstvo_ocjene!G8:G176,"D")</f>
        <v>0</v>
      </c>
      <c r="G7" s="92">
        <f>COUNTIF(Masinstvo_ocjene!G8:G176,"E")</f>
        <v>7</v>
      </c>
      <c r="H7" s="93">
        <v>34.0</v>
      </c>
      <c r="I7" s="93">
        <v>42.0</v>
      </c>
      <c r="J7" s="92">
        <f>C7+D7+E7+F7+G7</f>
        <v>8</v>
      </c>
    </row>
    <row r="8" ht="12.75" customHeight="1">
      <c r="B8" s="92" t="s">
        <v>373</v>
      </c>
      <c r="C8" s="94">
        <f>C7/I7</f>
        <v>0</v>
      </c>
      <c r="D8" s="94">
        <f>D7/I7 * 100</f>
        <v>2.380952381</v>
      </c>
      <c r="E8" s="94">
        <f>E7/I7 * 100</f>
        <v>0</v>
      </c>
      <c r="F8" s="94">
        <f>F7/I7 * 100</f>
        <v>0</v>
      </c>
      <c r="G8" s="94">
        <f>G7/I7 * 100</f>
        <v>16.66666667</v>
      </c>
      <c r="H8" s="94">
        <f>H7/I7 * 100</f>
        <v>80.95238095</v>
      </c>
      <c r="I8" s="94">
        <f>100</f>
        <v>100</v>
      </c>
      <c r="J8" s="94">
        <f>100-H8</f>
        <v>19.04761905</v>
      </c>
    </row>
    <row r="9" ht="12.75" customHeight="1"/>
    <row r="10" ht="12.75" customHeight="1"/>
    <row r="11" ht="12.75" customHeight="1"/>
    <row r="12" ht="12.75" customHeight="1"/>
    <row r="13" ht="12.75" customHeight="1">
      <c r="B13" s="92" t="s">
        <v>349</v>
      </c>
      <c r="C13" s="92" t="s">
        <v>365</v>
      </c>
      <c r="D13" s="92" t="s">
        <v>366</v>
      </c>
      <c r="E13" s="92" t="s">
        <v>367</v>
      </c>
      <c r="F13" s="92" t="s">
        <v>368</v>
      </c>
      <c r="G13" s="92" t="s">
        <v>369</v>
      </c>
      <c r="H13" s="92" t="s">
        <v>370</v>
      </c>
      <c r="I13" s="92" t="s">
        <v>347</v>
      </c>
      <c r="J13" s="92" t="s">
        <v>371</v>
      </c>
    </row>
    <row r="14" ht="12.75" customHeight="1">
      <c r="B14" s="92" t="s">
        <v>372</v>
      </c>
      <c r="C14" s="92">
        <f>COUNTIF(Mehatronika_ocjene!G8:G200,"A")</f>
        <v>0</v>
      </c>
      <c r="D14" s="92">
        <f>COUNTIF(Mehatronika_ocjene!G8:G200,"B")</f>
        <v>0</v>
      </c>
      <c r="E14" s="92">
        <f>COUNTIF(Mehatronika_ocjene!G8:G200,"C")</f>
        <v>0</v>
      </c>
      <c r="F14" s="92">
        <f>COUNTIF(Mehatronika_ocjene!G8:G200,"D")</f>
        <v>0</v>
      </c>
      <c r="G14" s="93">
        <v>1.0</v>
      </c>
      <c r="H14" s="93">
        <v>1.0</v>
      </c>
      <c r="I14" s="93">
        <v>2.0</v>
      </c>
      <c r="J14" s="92">
        <f>C14+D14+E14+F14+G14</f>
        <v>1</v>
      </c>
    </row>
    <row r="15" ht="12.75" customHeight="1">
      <c r="B15" s="92" t="s">
        <v>373</v>
      </c>
      <c r="C15" s="94">
        <f>C14/I14</f>
        <v>0</v>
      </c>
      <c r="D15" s="94">
        <f>D14/I14 * 100</f>
        <v>0</v>
      </c>
      <c r="E15" s="94">
        <f>E14/I14 * 100</f>
        <v>0</v>
      </c>
      <c r="F15" s="94">
        <f>F14/I14 * 100</f>
        <v>0</v>
      </c>
      <c r="G15" s="94">
        <f>G14/I14 * 100</f>
        <v>50</v>
      </c>
      <c r="H15" s="94">
        <f>H14/I14 * 100</f>
        <v>50</v>
      </c>
      <c r="I15" s="94">
        <f>100</f>
        <v>100</v>
      </c>
      <c r="J15" s="94">
        <f>100-H15</f>
        <v>50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5277777777778" footer="0.0" header="0.0" left="0.7875" right="0.7875" top="1.05416666666667"/>
  <pageSetup paperSize="9" orientation="landscape"/>
  <headerFooter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95" t="s">
        <v>374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>
      <c r="A2" s="98" t="s">
        <v>375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>
      <c r="A3" s="99" t="s">
        <v>376</v>
      </c>
      <c r="B3" s="100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>
      <c r="A4" s="98" t="s">
        <v>377</v>
      </c>
      <c r="B4" s="97"/>
      <c r="C4" s="101" t="s">
        <v>349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>
      <c r="A5" s="102" t="s">
        <v>378</v>
      </c>
      <c r="B5" s="97"/>
      <c r="C5" s="101" t="s">
        <v>379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>
      <c r="A6" s="102" t="s">
        <v>380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>
      <c r="A11" s="100"/>
      <c r="B11" s="100"/>
      <c r="C11" s="103" t="s">
        <v>381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100"/>
      <c r="P11" s="100"/>
      <c r="Q11" s="100"/>
      <c r="R11" s="100"/>
      <c r="S11" s="100"/>
    </row>
    <row r="12">
      <c r="A12" s="106" t="s">
        <v>382</v>
      </c>
      <c r="B12" s="107" t="s">
        <v>383</v>
      </c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111" t="s">
        <v>347</v>
      </c>
      <c r="P12" s="112" t="s">
        <v>347</v>
      </c>
      <c r="Q12" s="2"/>
      <c r="R12" s="2"/>
      <c r="S12" s="3"/>
    </row>
    <row r="13">
      <c r="A13" s="18"/>
      <c r="B13" s="18"/>
      <c r="C13" s="112" t="s">
        <v>384</v>
      </c>
      <c r="D13" s="3"/>
      <c r="E13" s="112" t="s">
        <v>385</v>
      </c>
      <c r="F13" s="3"/>
      <c r="G13" s="112" t="s">
        <v>386</v>
      </c>
      <c r="H13" s="3"/>
      <c r="I13" s="112" t="s">
        <v>387</v>
      </c>
      <c r="J13" s="3"/>
      <c r="K13" s="112" t="s">
        <v>388</v>
      </c>
      <c r="L13" s="3"/>
      <c r="M13" s="112" t="s">
        <v>389</v>
      </c>
      <c r="N13" s="3"/>
      <c r="O13" s="111"/>
      <c r="P13" s="112" t="s">
        <v>390</v>
      </c>
      <c r="Q13" s="3"/>
      <c r="R13" s="112" t="s">
        <v>391</v>
      </c>
      <c r="S13" s="3"/>
    </row>
    <row r="14">
      <c r="A14" s="22"/>
      <c r="B14" s="22"/>
      <c r="C14" s="111" t="s">
        <v>382</v>
      </c>
      <c r="D14" s="111" t="s">
        <v>392</v>
      </c>
      <c r="E14" s="111" t="s">
        <v>382</v>
      </c>
      <c r="F14" s="111" t="s">
        <v>392</v>
      </c>
      <c r="G14" s="111" t="s">
        <v>382</v>
      </c>
      <c r="H14" s="111" t="s">
        <v>392</v>
      </c>
      <c r="I14" s="111" t="s">
        <v>382</v>
      </c>
      <c r="J14" s="111" t="s">
        <v>392</v>
      </c>
      <c r="K14" s="111" t="s">
        <v>382</v>
      </c>
      <c r="L14" s="111" t="s">
        <v>392</v>
      </c>
      <c r="M14" s="111" t="s">
        <v>382</v>
      </c>
      <c r="N14" s="111" t="s">
        <v>392</v>
      </c>
      <c r="O14" s="111"/>
      <c r="P14" s="111" t="s">
        <v>382</v>
      </c>
      <c r="Q14" s="111" t="s">
        <v>392</v>
      </c>
      <c r="R14" s="111" t="s">
        <v>382</v>
      </c>
      <c r="S14" s="111" t="s">
        <v>392</v>
      </c>
    </row>
    <row r="15">
      <c r="A15" s="111">
        <v>1.0</v>
      </c>
      <c r="B15" s="111" t="s">
        <v>393</v>
      </c>
      <c r="C15" s="111">
        <f>COUNTIF(Mehatronika_ocjene!G8:G193,"A")</f>
        <v>0</v>
      </c>
      <c r="D15" s="111">
        <f>C15/O15</f>
        <v>0</v>
      </c>
      <c r="E15" s="111">
        <f>COUNTIF(Mehatronika_ocjene!G8:G193,"B")</f>
        <v>0</v>
      </c>
      <c r="F15" s="111">
        <f>E15/O15 * 100</f>
        <v>0</v>
      </c>
      <c r="G15" s="111">
        <f>COUNTIF(Mehatronika_ocjene!G8:G193,"C")</f>
        <v>0</v>
      </c>
      <c r="H15" s="113">
        <f>G15/O15 * 100</f>
        <v>0</v>
      </c>
      <c r="I15" s="111">
        <f>COUNTIF(Mehatronika_ocjene!G8:G193,"D")</f>
        <v>0</v>
      </c>
      <c r="J15" s="113">
        <f>I15/O15 * 100</f>
        <v>0</v>
      </c>
      <c r="K15" s="111">
        <f>COUNTIF(Mehatronika_ocjene!G8:G193,"E")</f>
        <v>1</v>
      </c>
      <c r="L15" s="113">
        <f>K15/O15 * 100</f>
        <v>100</v>
      </c>
      <c r="M15" s="111">
        <f>COUNTIF(Mehatronika_bodovi!U7:U176,1)</f>
        <v>0</v>
      </c>
      <c r="N15" s="113">
        <f>M15/O15 * 100</f>
        <v>0</v>
      </c>
      <c r="O15" s="111">
        <f>C15+E15+G15+I15+K15+M15</f>
        <v>1</v>
      </c>
      <c r="P15" s="111">
        <f>C15+E15+G15+I15+K15</f>
        <v>1</v>
      </c>
      <c r="Q15" s="113">
        <f>100-N15</f>
        <v>100</v>
      </c>
      <c r="R15" s="111">
        <f t="shared" ref="R15:S15" si="1">M15</f>
        <v>0</v>
      </c>
      <c r="S15" s="113">
        <f t="shared" si="1"/>
        <v>0</v>
      </c>
    </row>
    <row r="16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100"/>
      <c r="Q18" s="100"/>
      <c r="R18" s="100"/>
      <c r="S18" s="100"/>
    </row>
    <row r="19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114" t="s">
        <v>394</v>
      </c>
    </row>
  </sheetData>
  <mergeCells count="13">
    <mergeCell ref="I13:J13"/>
    <mergeCell ref="K13:L13"/>
    <mergeCell ref="M13:N13"/>
    <mergeCell ref="P13:Q13"/>
    <mergeCell ref="P19:S19"/>
    <mergeCell ref="C11:N12"/>
    <mergeCell ref="A12:A14"/>
    <mergeCell ref="B12:B14"/>
    <mergeCell ref="P12:S12"/>
    <mergeCell ref="C13:D13"/>
    <mergeCell ref="E13:F13"/>
    <mergeCell ref="G13:H13"/>
    <mergeCell ref="R13:S13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2021-02-17T23:26:00Z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1033-3.1.3.5746</vt:lpwstr>
  </property>
</Properties>
</file>